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tabRatio="536" activeTab="0"/>
  </bookViews>
  <sheets>
    <sheet name="Heavy Duty Co." sheetId="1" r:id="rId1"/>
    <sheet name="Replace After 4" sheetId="2" r:id="rId2"/>
    <sheet name="Replace After 5" sheetId="3" r:id="rId3"/>
    <sheet name="Sheet1" sheetId="4" r:id="rId4"/>
  </sheets>
  <definedNames>
    <definedName name="AverageCostPerDay" localSheetId="1">'Replace After 4'!$L$34</definedName>
    <definedName name="AverageCostPerDay" localSheetId="2">'Replace After 5'!$L$34</definedName>
    <definedName name="AverageCostPerDay">'Heavy Duty Co.'!$J$34</definedName>
    <definedName name="Breakdown">'Heavy Duty Co.'!$B$5:$B$34</definedName>
    <definedName name="BreakdownCost" localSheetId="1">'Replace After 4'!$L$11</definedName>
    <definedName name="BreakdownCost" localSheetId="2">'Replace After 5'!$L$11</definedName>
    <definedName name="BreakdownCost">'Heavy Duty Co.'!$J$11</definedName>
    <definedName name="Cost" localSheetId="1">'Replace After 4'!$H$5:$H$34</definedName>
    <definedName name="Cost" localSheetId="2">'Replace After 5'!$H$5:$H$34</definedName>
    <definedName name="Cost">'Heavy Duty Co.'!$F$5:$F$34</definedName>
    <definedName name="CumulativeCost" localSheetId="1">'Replace After 4'!$I$5:$I$34</definedName>
    <definedName name="CumulativeCost" localSheetId="2">'Replace After 5'!$I$5:$I$34</definedName>
    <definedName name="CumulativeCost">'Heavy Duty Co.'!$G$5:$G$34</definedName>
    <definedName name="CumulativeDay" localSheetId="1">'Replace After 4'!$G$5:$G$34</definedName>
    <definedName name="CumulativeDay" localSheetId="2">'Replace After 5'!$G$5:$G$34</definedName>
    <definedName name="CumulativeDay">'Heavy Duty Co.'!$E$5:$E$34</definedName>
    <definedName name="Cycle">'Replace After 4'!$B$5:$B$34</definedName>
    <definedName name="Event" localSheetId="1">'Replace After 4'!$F$5:$F$34</definedName>
    <definedName name="Event">'Replace After 5'!$F$5:$F$34</definedName>
    <definedName name="RandomNumber" localSheetId="1">'Replace After 4'!$C$5:$C$34</definedName>
    <definedName name="RandomNumber" localSheetId="2">'Replace After 5'!$C$5:$C$34</definedName>
    <definedName name="RandomNumber">'Heavy Duty Co.'!$C$5:$C$34</definedName>
    <definedName name="ReplaceAfter" localSheetId="1">'Replace After 4'!$L$14</definedName>
    <definedName name="ReplaceAfter">'Replace After 5'!$L$14</definedName>
    <definedName name="ReplacementCost" localSheetId="1">'Replace After 4'!$L$12</definedName>
    <definedName name="ReplacementCost">'Replace After 5'!$L$12</definedName>
    <definedName name="ScheduledTimeUntilReplacement" localSheetId="1">'Replace After 4'!$E$5:$E$34</definedName>
    <definedName name="ScheduledTimeUntilReplacement">'Replace After 5'!$E$5:$E$34</definedName>
    <definedName name="TimeSinceLastBreakdown">'Heavy Duty Co.'!$D$5:$D$34</definedName>
    <definedName name="TimeUntilBreakdown" localSheetId="1">'Replace After 4'!$D$5:$D$34</definedName>
    <definedName name="TimeUntilBreakdown">'Replace After 5'!$D$5:$D$34</definedName>
  </definedNames>
  <calcPr calcMode="autoNoTable" fullCalcOnLoad="1"/>
</workbook>
</file>

<file path=xl/sharedStrings.xml><?xml version="1.0" encoding="utf-8"?>
<sst xmlns="http://schemas.openxmlformats.org/spreadsheetml/2006/main" count="141" uniqueCount="52">
  <si>
    <t>Average Cost per Day</t>
  </si>
  <si>
    <t>Range Name</t>
  </si>
  <si>
    <t>Cells</t>
  </si>
  <si>
    <t>AverageCostPerDay</t>
  </si>
  <si>
    <t>CumulativeCost</t>
  </si>
  <si>
    <t>CumulativeDay</t>
  </si>
  <si>
    <t>RandomNumber</t>
  </si>
  <si>
    <t>TimeSinceLastBreakdown</t>
  </si>
  <si>
    <t>J34</t>
  </si>
  <si>
    <t>B5:B34</t>
  </si>
  <si>
    <t>F5:F34</t>
  </si>
  <si>
    <t>G5:G34</t>
  </si>
  <si>
    <t>E5:E34</t>
  </si>
  <si>
    <t>C5:C34</t>
  </si>
  <si>
    <t>D5:D34</t>
  </si>
  <si>
    <t>Number</t>
  </si>
  <si>
    <t>Heavy Duty Company Corrective Maintenance Simulation</t>
  </si>
  <si>
    <t>Random</t>
  </si>
  <si>
    <t>Time Since Last</t>
  </si>
  <si>
    <t>Cumulative</t>
  </si>
  <si>
    <t xml:space="preserve">Distribution of </t>
  </si>
  <si>
    <t>Breakdown</t>
  </si>
  <si>
    <t>Day</t>
  </si>
  <si>
    <t>Cost</t>
  </si>
  <si>
    <t>Time Between Breakdowns</t>
  </si>
  <si>
    <t>Probability</t>
  </si>
  <si>
    <t>of Days</t>
  </si>
  <si>
    <t>Breakdown Cost</t>
  </si>
  <si>
    <t>J11</t>
  </si>
  <si>
    <t>Time Until</t>
  </si>
  <si>
    <t>Scheduled Time</t>
  </si>
  <si>
    <t>Event That</t>
  </si>
  <si>
    <t>Cycle</t>
  </si>
  <si>
    <t>Until Replacement</t>
  </si>
  <si>
    <t>Concludes Cycle</t>
  </si>
  <si>
    <t>L34</t>
  </si>
  <si>
    <t>BreakdownCost</t>
  </si>
  <si>
    <t>L11</t>
  </si>
  <si>
    <t>H5:H34</t>
  </si>
  <si>
    <t>I5:I34</t>
  </si>
  <si>
    <t>Event</t>
  </si>
  <si>
    <t>Replacement Cost</t>
  </si>
  <si>
    <t>ReplaceAfter</t>
  </si>
  <si>
    <t>L14</t>
  </si>
  <si>
    <t>ReplacementCost</t>
  </si>
  <si>
    <t>L12</t>
  </si>
  <si>
    <t>Replace After</t>
  </si>
  <si>
    <t>days</t>
  </si>
  <si>
    <t>ScheduledTimeUntilReplacement</t>
  </si>
  <si>
    <t>TimeUntilBreakdown</t>
  </si>
  <si>
    <t>Heavy Duty Company Preventive Maintenance Simulation (Replace After 4 Days)</t>
  </si>
  <si>
    <t>Heavy Duty Company Preventive Maintenance Simulation (Replace After 5 Days)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</si>
</sst>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000000"/>
    <numFmt numFmtId="174" formatCode="0.000000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16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pane xSplit="11" ySplit="43" topLeftCell="L44" activePane="bottomRight" state="frozen"/>
      <selection pane="topLeft" activeCell="A1" sqref="A1"/>
      <selection pane="topRight" activeCell="L1" sqref="L1"/>
      <selection pane="bottomLeft" activeCell="A44" sqref="A44"/>
      <selection pane="bottomRight" activeCell="A1" sqref="A1"/>
    </sheetView>
  </sheetViews>
  <sheetFormatPr defaultColWidth="9.00390625" defaultRowHeight="12"/>
  <cols>
    <col min="1" max="1" width="2.875" style="1" customWidth="1"/>
    <col min="2" max="2" width="11.125" style="3" bestFit="1" customWidth="1"/>
    <col min="3" max="3" width="9.00390625" style="3" bestFit="1" customWidth="1"/>
    <col min="4" max="4" width="15.875" style="3" bestFit="1" customWidth="1"/>
    <col min="5" max="5" width="11.75390625" style="3" bestFit="1" customWidth="1"/>
    <col min="6" max="6" width="10.125" style="3" customWidth="1"/>
    <col min="7" max="7" width="11.75390625" style="3" bestFit="1" customWidth="1"/>
    <col min="8" max="8" width="4.75390625" style="1" customWidth="1"/>
    <col min="9" max="9" width="17.375" style="3" customWidth="1"/>
    <col min="10" max="10" width="12.00390625" style="3" customWidth="1"/>
    <col min="11" max="11" width="9.25390625" style="3" customWidth="1"/>
    <col min="12" max="12" width="5.875" style="1" customWidth="1"/>
    <col min="13" max="13" width="24.375" style="1" bestFit="1" customWidth="1"/>
    <col min="14" max="14" width="8.125" style="1" bestFit="1" customWidth="1"/>
    <col min="15" max="16384" width="10.875" style="1" customWidth="1"/>
  </cols>
  <sheetData>
    <row r="1" ht="18">
      <c r="A1" s="2" t="s">
        <v>16</v>
      </c>
    </row>
    <row r="2" ht="13.5" thickBot="1"/>
    <row r="3" spans="3:14" ht="13.5" thickBot="1">
      <c r="C3" s="3" t="s">
        <v>17</v>
      </c>
      <c r="D3" s="3" t="s">
        <v>18</v>
      </c>
      <c r="E3" s="3" t="s">
        <v>19</v>
      </c>
      <c r="G3" s="3" t="s">
        <v>19</v>
      </c>
      <c r="I3" s="4" t="s">
        <v>20</v>
      </c>
      <c r="M3" s="5" t="s">
        <v>1</v>
      </c>
      <c r="N3" s="6" t="s">
        <v>2</v>
      </c>
    </row>
    <row r="4" spans="2:14" ht="13.5" thickBot="1">
      <c r="B4" s="7" t="s">
        <v>21</v>
      </c>
      <c r="C4" s="7" t="s">
        <v>15</v>
      </c>
      <c r="D4" s="7" t="s">
        <v>21</v>
      </c>
      <c r="E4" s="7" t="s">
        <v>22</v>
      </c>
      <c r="F4" s="7" t="s">
        <v>23</v>
      </c>
      <c r="G4" s="7" t="s">
        <v>23</v>
      </c>
      <c r="I4" s="4" t="s">
        <v>24</v>
      </c>
      <c r="M4" s="8" t="s">
        <v>3</v>
      </c>
      <c r="N4" s="9" t="s">
        <v>8</v>
      </c>
    </row>
    <row r="5" spans="2:14" ht="12.75">
      <c r="B5" s="3">
        <v>1</v>
      </c>
      <c r="C5" s="10">
        <f aca="true" ca="1" t="shared" si="0" ref="C5:C34">RAND()</f>
        <v>0.8357501687129474</v>
      </c>
      <c r="D5" s="3">
        <f aca="true" t="shared" si="1" ref="D5:D34">VLOOKUP(RandomNumber,$J$7:$K$9,2)</f>
        <v>6</v>
      </c>
      <c r="E5" s="3">
        <f>TimeSinceLastBreakdown</f>
        <v>6</v>
      </c>
      <c r="F5" s="11">
        <f>BreakdownCost</f>
        <v>11000</v>
      </c>
      <c r="G5" s="11">
        <f>Cost</f>
        <v>11000</v>
      </c>
      <c r="I5" s="12"/>
      <c r="J5" s="12"/>
      <c r="K5" s="12" t="s">
        <v>15</v>
      </c>
      <c r="M5" s="8" t="s">
        <v>21</v>
      </c>
      <c r="N5" s="9" t="s">
        <v>9</v>
      </c>
    </row>
    <row r="6" spans="2:14" ht="12.75">
      <c r="B6" s="3">
        <v>2</v>
      </c>
      <c r="C6" s="10">
        <f ca="1" t="shared" si="0"/>
        <v>0.25852451966566914</v>
      </c>
      <c r="D6" s="3">
        <f t="shared" si="1"/>
        <v>5</v>
      </c>
      <c r="E6" s="3">
        <f aca="true" t="shared" si="2" ref="E6:E34">E5+TimeSinceLastBreakdown</f>
        <v>11</v>
      </c>
      <c r="F6" s="11">
        <f aca="true" t="shared" si="3" ref="F6:F34">BreakdownCost</f>
        <v>11000</v>
      </c>
      <c r="G6" s="11">
        <f aca="true" t="shared" si="4" ref="G6:G34">G5+Cost</f>
        <v>22000</v>
      </c>
      <c r="I6" s="12" t="s">
        <v>25</v>
      </c>
      <c r="J6" s="12" t="s">
        <v>19</v>
      </c>
      <c r="K6" s="12" t="s">
        <v>26</v>
      </c>
      <c r="M6" s="8" t="s">
        <v>27</v>
      </c>
      <c r="N6" s="9" t="s">
        <v>28</v>
      </c>
    </row>
    <row r="7" spans="2:14" ht="12.75">
      <c r="B7" s="3">
        <v>3</v>
      </c>
      <c r="C7" s="10">
        <f ca="1" t="shared" si="0"/>
        <v>0.9209944793138671</v>
      </c>
      <c r="D7" s="3">
        <f t="shared" si="1"/>
        <v>6</v>
      </c>
      <c r="E7" s="3">
        <f t="shared" si="2"/>
        <v>17</v>
      </c>
      <c r="F7" s="11">
        <f t="shared" si="3"/>
        <v>11000</v>
      </c>
      <c r="G7" s="11">
        <f t="shared" si="4"/>
        <v>33000</v>
      </c>
      <c r="I7" s="16">
        <v>0.25</v>
      </c>
      <c r="J7" s="16">
        <v>0</v>
      </c>
      <c r="K7" s="16">
        <v>4</v>
      </c>
      <c r="M7" s="8" t="s">
        <v>23</v>
      </c>
      <c r="N7" s="9" t="s">
        <v>10</v>
      </c>
    </row>
    <row r="8" spans="2:14" ht="12.75">
      <c r="B8" s="3">
        <v>4</v>
      </c>
      <c r="C8" s="10">
        <f ca="1" t="shared" si="0"/>
        <v>0.8994790933468562</v>
      </c>
      <c r="D8" s="3">
        <f t="shared" si="1"/>
        <v>6</v>
      </c>
      <c r="E8" s="3">
        <f t="shared" si="2"/>
        <v>23</v>
      </c>
      <c r="F8" s="11">
        <f t="shared" si="3"/>
        <v>11000</v>
      </c>
      <c r="G8" s="11">
        <f t="shared" si="4"/>
        <v>44000</v>
      </c>
      <c r="I8" s="16">
        <v>0.5</v>
      </c>
      <c r="J8" s="16">
        <v>0.25</v>
      </c>
      <c r="K8" s="16">
        <v>5</v>
      </c>
      <c r="M8" s="8" t="s">
        <v>4</v>
      </c>
      <c r="N8" s="9" t="s">
        <v>11</v>
      </c>
    </row>
    <row r="9" spans="2:14" ht="12.75">
      <c r="B9" s="3">
        <v>5</v>
      </c>
      <c r="C9" s="10">
        <f ca="1" t="shared" si="0"/>
        <v>0.1836955442605932</v>
      </c>
      <c r="D9" s="3">
        <f t="shared" si="1"/>
        <v>4</v>
      </c>
      <c r="E9" s="3">
        <f t="shared" si="2"/>
        <v>27</v>
      </c>
      <c r="F9" s="11">
        <f t="shared" si="3"/>
        <v>11000</v>
      </c>
      <c r="G9" s="11">
        <f t="shared" si="4"/>
        <v>55000</v>
      </c>
      <c r="I9" s="16">
        <v>0.25</v>
      </c>
      <c r="J9" s="16">
        <v>0.75</v>
      </c>
      <c r="K9" s="16">
        <v>6</v>
      </c>
      <c r="M9" s="8" t="s">
        <v>5</v>
      </c>
      <c r="N9" s="9" t="s">
        <v>12</v>
      </c>
    </row>
    <row r="10" spans="2:14" ht="12.75">
      <c r="B10" s="3">
        <v>6</v>
      </c>
      <c r="C10" s="10">
        <f ca="1" t="shared" si="0"/>
        <v>0.20175964544404046</v>
      </c>
      <c r="D10" s="3">
        <f t="shared" si="1"/>
        <v>4</v>
      </c>
      <c r="E10" s="3">
        <f t="shared" si="2"/>
        <v>31</v>
      </c>
      <c r="F10" s="11">
        <f t="shared" si="3"/>
        <v>11000</v>
      </c>
      <c r="G10" s="11">
        <f t="shared" si="4"/>
        <v>66000</v>
      </c>
      <c r="M10" s="8" t="s">
        <v>6</v>
      </c>
      <c r="N10" s="9" t="s">
        <v>13</v>
      </c>
    </row>
    <row r="11" spans="2:14" ht="13.5" thickBot="1">
      <c r="B11" s="3">
        <v>7</v>
      </c>
      <c r="C11" s="10">
        <f ca="1" t="shared" si="0"/>
        <v>0.5043592186273369</v>
      </c>
      <c r="D11" s="3">
        <f t="shared" si="1"/>
        <v>5</v>
      </c>
      <c r="E11" s="3">
        <f t="shared" si="2"/>
        <v>36</v>
      </c>
      <c r="F11" s="11">
        <f t="shared" si="3"/>
        <v>11000</v>
      </c>
      <c r="G11" s="11">
        <f t="shared" si="4"/>
        <v>77000</v>
      </c>
      <c r="I11" s="3" t="s">
        <v>27</v>
      </c>
      <c r="J11" s="17">
        <v>11000</v>
      </c>
      <c r="M11" s="13" t="s">
        <v>7</v>
      </c>
      <c r="N11" s="14" t="s">
        <v>14</v>
      </c>
    </row>
    <row r="12" spans="2:7" ht="12.75">
      <c r="B12" s="3">
        <v>8</v>
      </c>
      <c r="C12" s="10">
        <f ca="1" t="shared" si="0"/>
        <v>0.8472992093692815</v>
      </c>
      <c r="D12" s="3">
        <f t="shared" si="1"/>
        <v>6</v>
      </c>
      <c r="E12" s="3">
        <f t="shared" si="2"/>
        <v>42</v>
      </c>
      <c r="F12" s="11">
        <f t="shared" si="3"/>
        <v>11000</v>
      </c>
      <c r="G12" s="11">
        <f t="shared" si="4"/>
        <v>88000</v>
      </c>
    </row>
    <row r="13" spans="2:7" ht="12.75">
      <c r="B13" s="3">
        <v>9</v>
      </c>
      <c r="C13" s="10">
        <f ca="1" t="shared" si="0"/>
        <v>0.5610835677822392</v>
      </c>
      <c r="D13" s="3">
        <f t="shared" si="1"/>
        <v>5</v>
      </c>
      <c r="E13" s="3">
        <f t="shared" si="2"/>
        <v>47</v>
      </c>
      <c r="F13" s="11">
        <f t="shared" si="3"/>
        <v>11000</v>
      </c>
      <c r="G13" s="11">
        <f t="shared" si="4"/>
        <v>99000</v>
      </c>
    </row>
    <row r="14" spans="2:7" ht="12.75">
      <c r="B14" s="3">
        <v>10</v>
      </c>
      <c r="C14" s="10">
        <f ca="1" t="shared" si="0"/>
        <v>0.6490925900376467</v>
      </c>
      <c r="D14" s="3">
        <f t="shared" si="1"/>
        <v>5</v>
      </c>
      <c r="E14" s="3">
        <f t="shared" si="2"/>
        <v>52</v>
      </c>
      <c r="F14" s="11">
        <f t="shared" si="3"/>
        <v>11000</v>
      </c>
      <c r="G14" s="11">
        <f t="shared" si="4"/>
        <v>110000</v>
      </c>
    </row>
    <row r="15" spans="2:7" ht="12.75">
      <c r="B15" s="3">
        <v>11</v>
      </c>
      <c r="C15" s="10">
        <f ca="1" t="shared" si="0"/>
        <v>0.07307110367298275</v>
      </c>
      <c r="D15" s="3">
        <f t="shared" si="1"/>
        <v>4</v>
      </c>
      <c r="E15" s="3">
        <f t="shared" si="2"/>
        <v>56</v>
      </c>
      <c r="F15" s="11">
        <f t="shared" si="3"/>
        <v>11000</v>
      </c>
      <c r="G15" s="11">
        <f t="shared" si="4"/>
        <v>121000</v>
      </c>
    </row>
    <row r="16" spans="2:7" ht="12.75">
      <c r="B16" s="3">
        <v>12</v>
      </c>
      <c r="C16" s="10">
        <f ca="1" t="shared" si="0"/>
        <v>0.6174807480369415</v>
      </c>
      <c r="D16" s="3">
        <f t="shared" si="1"/>
        <v>5</v>
      </c>
      <c r="E16" s="3">
        <f t="shared" si="2"/>
        <v>61</v>
      </c>
      <c r="F16" s="11">
        <f t="shared" si="3"/>
        <v>11000</v>
      </c>
      <c r="G16" s="11">
        <f t="shared" si="4"/>
        <v>132000</v>
      </c>
    </row>
    <row r="17" spans="2:7" ht="12.75">
      <c r="B17" s="3">
        <v>13</v>
      </c>
      <c r="C17" s="10">
        <f ca="1" t="shared" si="0"/>
        <v>0.48277759649798613</v>
      </c>
      <c r="D17" s="3">
        <f t="shared" si="1"/>
        <v>5</v>
      </c>
      <c r="E17" s="3">
        <f t="shared" si="2"/>
        <v>66</v>
      </c>
      <c r="F17" s="11">
        <f t="shared" si="3"/>
        <v>11000</v>
      </c>
      <c r="G17" s="11">
        <f t="shared" si="4"/>
        <v>143000</v>
      </c>
    </row>
    <row r="18" spans="2:7" ht="12.75">
      <c r="B18" s="3">
        <v>14</v>
      </c>
      <c r="C18" s="10">
        <f ca="1" t="shared" si="0"/>
        <v>0.8146930405049113</v>
      </c>
      <c r="D18" s="3">
        <f t="shared" si="1"/>
        <v>6</v>
      </c>
      <c r="E18" s="3">
        <f t="shared" si="2"/>
        <v>72</v>
      </c>
      <c r="F18" s="11">
        <f t="shared" si="3"/>
        <v>11000</v>
      </c>
      <c r="G18" s="11">
        <f t="shared" si="4"/>
        <v>154000</v>
      </c>
    </row>
    <row r="19" spans="2:7" ht="12.75">
      <c r="B19" s="3">
        <v>15</v>
      </c>
      <c r="C19" s="10">
        <f ca="1" t="shared" si="0"/>
        <v>0.4054174424269892</v>
      </c>
      <c r="D19" s="3">
        <f t="shared" si="1"/>
        <v>5</v>
      </c>
      <c r="E19" s="3">
        <f t="shared" si="2"/>
        <v>77</v>
      </c>
      <c r="F19" s="11">
        <f t="shared" si="3"/>
        <v>11000</v>
      </c>
      <c r="G19" s="11">
        <f t="shared" si="4"/>
        <v>165000</v>
      </c>
    </row>
    <row r="20" spans="2:7" ht="12.75">
      <c r="B20" s="3">
        <v>16</v>
      </c>
      <c r="C20" s="10">
        <f ca="1" t="shared" si="0"/>
        <v>0.2772045917085155</v>
      </c>
      <c r="D20" s="3">
        <f t="shared" si="1"/>
        <v>5</v>
      </c>
      <c r="E20" s="3">
        <f t="shared" si="2"/>
        <v>82</v>
      </c>
      <c r="F20" s="11">
        <f t="shared" si="3"/>
        <v>11000</v>
      </c>
      <c r="G20" s="11">
        <f t="shared" si="4"/>
        <v>176000</v>
      </c>
    </row>
    <row r="21" spans="2:7" ht="12.75">
      <c r="B21" s="3">
        <v>17</v>
      </c>
      <c r="C21" s="10">
        <f ca="1" t="shared" si="0"/>
        <v>0.9419588531556218</v>
      </c>
      <c r="D21" s="3">
        <f t="shared" si="1"/>
        <v>6</v>
      </c>
      <c r="E21" s="3">
        <f t="shared" si="2"/>
        <v>88</v>
      </c>
      <c r="F21" s="11">
        <f t="shared" si="3"/>
        <v>11000</v>
      </c>
      <c r="G21" s="11">
        <f t="shared" si="4"/>
        <v>187000</v>
      </c>
    </row>
    <row r="22" spans="2:7" ht="12.75">
      <c r="B22" s="3">
        <v>18</v>
      </c>
      <c r="C22" s="10">
        <f ca="1" t="shared" si="0"/>
        <v>0.8290552653537735</v>
      </c>
      <c r="D22" s="3">
        <f t="shared" si="1"/>
        <v>6</v>
      </c>
      <c r="E22" s="3">
        <f t="shared" si="2"/>
        <v>94</v>
      </c>
      <c r="F22" s="11">
        <f t="shared" si="3"/>
        <v>11000</v>
      </c>
      <c r="G22" s="11">
        <f t="shared" si="4"/>
        <v>198000</v>
      </c>
    </row>
    <row r="23" spans="2:7" ht="12.75">
      <c r="B23" s="3">
        <v>19</v>
      </c>
      <c r="C23" s="10">
        <f ca="1" t="shared" si="0"/>
        <v>0.512571115473422</v>
      </c>
      <c r="D23" s="3">
        <f t="shared" si="1"/>
        <v>5</v>
      </c>
      <c r="E23" s="3">
        <f t="shared" si="2"/>
        <v>99</v>
      </c>
      <c r="F23" s="11">
        <f t="shared" si="3"/>
        <v>11000</v>
      </c>
      <c r="G23" s="11">
        <f t="shared" si="4"/>
        <v>209000</v>
      </c>
    </row>
    <row r="24" spans="2:7" ht="12.75">
      <c r="B24" s="3">
        <v>20</v>
      </c>
      <c r="C24" s="10">
        <f ca="1" t="shared" si="0"/>
        <v>0.0871960724706522</v>
      </c>
      <c r="D24" s="3">
        <f t="shared" si="1"/>
        <v>4</v>
      </c>
      <c r="E24" s="3">
        <f t="shared" si="2"/>
        <v>103</v>
      </c>
      <c r="F24" s="11">
        <f t="shared" si="3"/>
        <v>11000</v>
      </c>
      <c r="G24" s="11">
        <f t="shared" si="4"/>
        <v>220000</v>
      </c>
    </row>
    <row r="25" spans="2:7" ht="12.75">
      <c r="B25" s="3">
        <v>21</v>
      </c>
      <c r="C25" s="10">
        <f ca="1" t="shared" si="0"/>
        <v>0.030143060753233364</v>
      </c>
      <c r="D25" s="3">
        <f t="shared" si="1"/>
        <v>4</v>
      </c>
      <c r="E25" s="3">
        <f t="shared" si="2"/>
        <v>107</v>
      </c>
      <c r="F25" s="11">
        <f t="shared" si="3"/>
        <v>11000</v>
      </c>
      <c r="G25" s="11">
        <f t="shared" si="4"/>
        <v>231000</v>
      </c>
    </row>
    <row r="26" spans="2:7" ht="12.75">
      <c r="B26" s="3">
        <v>22</v>
      </c>
      <c r="C26" s="10">
        <f ca="1" t="shared" si="0"/>
        <v>0.7184876674147693</v>
      </c>
      <c r="D26" s="3">
        <f t="shared" si="1"/>
        <v>5</v>
      </c>
      <c r="E26" s="3">
        <f t="shared" si="2"/>
        <v>112</v>
      </c>
      <c r="F26" s="11">
        <f t="shared" si="3"/>
        <v>11000</v>
      </c>
      <c r="G26" s="11">
        <f t="shared" si="4"/>
        <v>242000</v>
      </c>
    </row>
    <row r="27" spans="2:7" ht="12.75">
      <c r="B27" s="3">
        <v>23</v>
      </c>
      <c r="C27" s="10">
        <f ca="1" t="shared" si="0"/>
        <v>0.15711612786216556</v>
      </c>
      <c r="D27" s="3">
        <f t="shared" si="1"/>
        <v>4</v>
      </c>
      <c r="E27" s="3">
        <f t="shared" si="2"/>
        <v>116</v>
      </c>
      <c r="F27" s="11">
        <f t="shared" si="3"/>
        <v>11000</v>
      </c>
      <c r="G27" s="11">
        <f t="shared" si="4"/>
        <v>253000</v>
      </c>
    </row>
    <row r="28" spans="2:7" ht="12.75">
      <c r="B28" s="3">
        <v>24</v>
      </c>
      <c r="C28" s="10">
        <f ca="1" t="shared" si="0"/>
        <v>0.7041161448160489</v>
      </c>
      <c r="D28" s="3">
        <f t="shared" si="1"/>
        <v>5</v>
      </c>
      <c r="E28" s="3">
        <f t="shared" si="2"/>
        <v>121</v>
      </c>
      <c r="F28" s="11">
        <f t="shared" si="3"/>
        <v>11000</v>
      </c>
      <c r="G28" s="11">
        <f t="shared" si="4"/>
        <v>264000</v>
      </c>
    </row>
    <row r="29" spans="2:7" ht="12.75">
      <c r="B29" s="3">
        <v>25</v>
      </c>
      <c r="C29" s="10">
        <f ca="1" t="shared" si="0"/>
        <v>0.7620273779463744</v>
      </c>
      <c r="D29" s="3">
        <f t="shared" si="1"/>
        <v>6</v>
      </c>
      <c r="E29" s="3">
        <f t="shared" si="2"/>
        <v>127</v>
      </c>
      <c r="F29" s="11">
        <f t="shared" si="3"/>
        <v>11000</v>
      </c>
      <c r="G29" s="11">
        <f t="shared" si="4"/>
        <v>275000</v>
      </c>
    </row>
    <row r="30" spans="2:7" ht="12.75">
      <c r="B30" s="3">
        <v>26</v>
      </c>
      <c r="C30" s="10">
        <f ca="1" t="shared" si="0"/>
        <v>0.9974555166579036</v>
      </c>
      <c r="D30" s="3">
        <f t="shared" si="1"/>
        <v>6</v>
      </c>
      <c r="E30" s="3">
        <f t="shared" si="2"/>
        <v>133</v>
      </c>
      <c r="F30" s="11">
        <f t="shared" si="3"/>
        <v>11000</v>
      </c>
      <c r="G30" s="11">
        <f t="shared" si="4"/>
        <v>286000</v>
      </c>
    </row>
    <row r="31" spans="2:7" ht="12.75">
      <c r="B31" s="3">
        <v>27</v>
      </c>
      <c r="C31" s="10">
        <f ca="1" t="shared" si="0"/>
        <v>0.07000472464733498</v>
      </c>
      <c r="D31" s="3">
        <f t="shared" si="1"/>
        <v>4</v>
      </c>
      <c r="E31" s="3">
        <f t="shared" si="2"/>
        <v>137</v>
      </c>
      <c r="F31" s="11">
        <f t="shared" si="3"/>
        <v>11000</v>
      </c>
      <c r="G31" s="11">
        <f t="shared" si="4"/>
        <v>297000</v>
      </c>
    </row>
    <row r="32" spans="2:7" ht="12.75">
      <c r="B32" s="3">
        <v>28</v>
      </c>
      <c r="C32" s="10">
        <f ca="1" t="shared" si="0"/>
        <v>0.4201154019530806</v>
      </c>
      <c r="D32" s="3">
        <f t="shared" si="1"/>
        <v>5</v>
      </c>
      <c r="E32" s="3">
        <f t="shared" si="2"/>
        <v>142</v>
      </c>
      <c r="F32" s="11">
        <f t="shared" si="3"/>
        <v>11000</v>
      </c>
      <c r="G32" s="11">
        <f t="shared" si="4"/>
        <v>308000</v>
      </c>
    </row>
    <row r="33" spans="2:10" ht="13.5" thickBot="1">
      <c r="B33" s="3">
        <v>29</v>
      </c>
      <c r="C33" s="10">
        <f ca="1" t="shared" si="0"/>
        <v>0.03655246954089031</v>
      </c>
      <c r="D33" s="3">
        <f t="shared" si="1"/>
        <v>4</v>
      </c>
      <c r="E33" s="3">
        <f t="shared" si="2"/>
        <v>146</v>
      </c>
      <c r="F33" s="11">
        <f t="shared" si="3"/>
        <v>11000</v>
      </c>
      <c r="G33" s="11">
        <f t="shared" si="4"/>
        <v>319000</v>
      </c>
      <c r="J33" s="12" t="s">
        <v>0</v>
      </c>
    </row>
    <row r="34" spans="2:10" ht="13.5" thickBot="1">
      <c r="B34" s="3">
        <v>30</v>
      </c>
      <c r="C34" s="10">
        <f ca="1" t="shared" si="0"/>
        <v>0.18797765898501062</v>
      </c>
      <c r="D34" s="3">
        <f t="shared" si="1"/>
        <v>4</v>
      </c>
      <c r="E34" s="3">
        <f t="shared" si="2"/>
        <v>150</v>
      </c>
      <c r="F34" s="11">
        <f t="shared" si="3"/>
        <v>11000</v>
      </c>
      <c r="G34" s="11">
        <f t="shared" si="4"/>
        <v>330000</v>
      </c>
      <c r="J34" s="18">
        <f>CumulativeCost/CumulativeDay</f>
        <v>2200</v>
      </c>
    </row>
    <row r="43" spans="2:11" s="15" customFormat="1" ht="12.75">
      <c r="B43" s="12"/>
      <c r="C43" s="12"/>
      <c r="D43" s="12"/>
      <c r="E43" s="12"/>
      <c r="F43" s="12"/>
      <c r="G43" s="12"/>
      <c r="I43" s="12"/>
      <c r="J43" s="12"/>
      <c r="K43" s="12"/>
    </row>
    <row r="44" spans="2:11" s="15" customFormat="1" ht="12.75">
      <c r="B44" s="12"/>
      <c r="C44" s="12"/>
      <c r="D44" s="12"/>
      <c r="E44" s="12"/>
      <c r="F44" s="12"/>
      <c r="G44" s="12"/>
      <c r="I44" s="12"/>
      <c r="J44" s="12"/>
      <c r="K44" s="12"/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9.375" style="3" customWidth="1"/>
    <col min="3" max="3" width="9.75390625" style="3" customWidth="1"/>
    <col min="4" max="4" width="11.125" style="3" bestFit="1" customWidth="1"/>
    <col min="5" max="5" width="18.125" style="3" bestFit="1" customWidth="1"/>
    <col min="6" max="6" width="16.125" style="3" bestFit="1" customWidth="1"/>
    <col min="7" max="7" width="11.75390625" style="3" bestFit="1" customWidth="1"/>
    <col min="8" max="8" width="9.75390625" style="3" customWidth="1"/>
    <col min="9" max="9" width="12.25390625" style="3" customWidth="1"/>
    <col min="10" max="10" width="4.75390625" style="1" customWidth="1"/>
    <col min="11" max="11" width="18.75390625" style="3" customWidth="1"/>
    <col min="12" max="12" width="13.00390625" style="3" customWidth="1"/>
    <col min="13" max="13" width="8.25390625" style="3" bestFit="1" customWidth="1"/>
    <col min="14" max="14" width="5.875" style="1" customWidth="1"/>
    <col min="15" max="15" width="31.75390625" style="1" bestFit="1" customWidth="1"/>
    <col min="16" max="16" width="8.125" style="1" bestFit="1" customWidth="1"/>
    <col min="17" max="16384" width="10.875" style="1" customWidth="1"/>
  </cols>
  <sheetData>
    <row r="1" ht="18">
      <c r="A1" s="2" t="s">
        <v>50</v>
      </c>
    </row>
    <row r="2" ht="13.5" thickBot="1"/>
    <row r="3" spans="3:16" ht="13.5" thickBot="1">
      <c r="C3" s="3" t="s">
        <v>17</v>
      </c>
      <c r="D3" s="3" t="s">
        <v>29</v>
      </c>
      <c r="E3" s="3" t="s">
        <v>30</v>
      </c>
      <c r="F3" s="3" t="s">
        <v>31</v>
      </c>
      <c r="G3" s="3" t="s">
        <v>19</v>
      </c>
      <c r="I3" s="3" t="s">
        <v>19</v>
      </c>
      <c r="K3" s="4" t="s">
        <v>20</v>
      </c>
      <c r="O3" s="19" t="s">
        <v>1</v>
      </c>
      <c r="P3" s="20" t="s">
        <v>2</v>
      </c>
    </row>
    <row r="4" spans="2:16" ht="13.5" thickBot="1">
      <c r="B4" s="7" t="s">
        <v>32</v>
      </c>
      <c r="C4" s="7" t="s">
        <v>15</v>
      </c>
      <c r="D4" s="7" t="s">
        <v>21</v>
      </c>
      <c r="E4" s="7" t="s">
        <v>33</v>
      </c>
      <c r="F4" s="7" t="s">
        <v>34</v>
      </c>
      <c r="G4" s="7" t="s">
        <v>22</v>
      </c>
      <c r="H4" s="7" t="s">
        <v>23</v>
      </c>
      <c r="I4" s="7" t="s">
        <v>23</v>
      </c>
      <c r="K4" s="4" t="s">
        <v>24</v>
      </c>
      <c r="O4" s="21" t="s">
        <v>3</v>
      </c>
      <c r="P4" s="22" t="s">
        <v>35</v>
      </c>
    </row>
    <row r="5" spans="2:16" ht="12.75">
      <c r="B5" s="3">
        <v>1</v>
      </c>
      <c r="C5" s="10">
        <f aca="true" ca="1" t="shared" si="0" ref="C5:C34">RAND()</f>
        <v>0.49238921367231203</v>
      </c>
      <c r="D5" s="3">
        <f aca="true" t="shared" si="1" ref="D5:D34">VLOOKUP(RandomNumber,$L$7:$M$9,2)</f>
        <v>5</v>
      </c>
      <c r="E5" s="3">
        <f>ReplaceAfter</f>
        <v>4</v>
      </c>
      <c r="F5" s="3" t="str">
        <f aca="true" t="shared" si="2" ref="F5:F34">IF(TimeUntilBreakdown&lt;=ScheduledTimeUntilReplacement,"Breakdown","Replacement")</f>
        <v>Replacement</v>
      </c>
      <c r="G5" s="3">
        <f>MIN(D5,E5)</f>
        <v>4</v>
      </c>
      <c r="H5" s="11">
        <f aca="true" t="shared" si="3" ref="H5:H34">IF(Event="Breakdown",BreakdownCost,ReplacementCost)</f>
        <v>6000</v>
      </c>
      <c r="I5" s="11">
        <f>Cost</f>
        <v>6000</v>
      </c>
      <c r="K5" s="12"/>
      <c r="L5" s="12"/>
      <c r="M5" s="12" t="s">
        <v>15</v>
      </c>
      <c r="O5" s="8" t="s">
        <v>36</v>
      </c>
      <c r="P5" s="9" t="s">
        <v>37</v>
      </c>
    </row>
    <row r="6" spans="2:16" ht="12.75">
      <c r="B6" s="3">
        <v>2</v>
      </c>
      <c r="C6" s="10">
        <f ca="1" t="shared" si="0"/>
        <v>0.8892319090937661</v>
      </c>
      <c r="D6" s="3">
        <f t="shared" si="1"/>
        <v>6</v>
      </c>
      <c r="E6" s="3">
        <f aca="true" t="shared" si="4" ref="E6:E34">ReplaceAfter</f>
        <v>4</v>
      </c>
      <c r="F6" s="3" t="str">
        <f t="shared" si="2"/>
        <v>Replacement</v>
      </c>
      <c r="G6" s="3">
        <f>G5+MIN(D6,E6)</f>
        <v>8</v>
      </c>
      <c r="H6" s="11">
        <f t="shared" si="3"/>
        <v>6000</v>
      </c>
      <c r="I6" s="11">
        <f aca="true" t="shared" si="5" ref="I6:I34">I5+Cost</f>
        <v>12000</v>
      </c>
      <c r="K6" s="12" t="s">
        <v>25</v>
      </c>
      <c r="L6" s="12" t="s">
        <v>19</v>
      </c>
      <c r="M6" s="12" t="s">
        <v>26</v>
      </c>
      <c r="O6" s="8" t="s">
        <v>23</v>
      </c>
      <c r="P6" s="9" t="s">
        <v>38</v>
      </c>
    </row>
    <row r="7" spans="2:16" ht="12.75">
      <c r="B7" s="3">
        <v>3</v>
      </c>
      <c r="C7" s="10">
        <f ca="1" t="shared" si="0"/>
        <v>0.2636340135844677</v>
      </c>
      <c r="D7" s="3">
        <f t="shared" si="1"/>
        <v>5</v>
      </c>
      <c r="E7" s="3">
        <f t="shared" si="4"/>
        <v>4</v>
      </c>
      <c r="F7" s="3" t="str">
        <f t="shared" si="2"/>
        <v>Replacement</v>
      </c>
      <c r="G7" s="3">
        <f aca="true" t="shared" si="6" ref="G7:G34">G6+MIN(D7,E7)</f>
        <v>12</v>
      </c>
      <c r="H7" s="11">
        <f t="shared" si="3"/>
        <v>6000</v>
      </c>
      <c r="I7" s="11">
        <f t="shared" si="5"/>
        <v>18000</v>
      </c>
      <c r="K7" s="16">
        <v>0.25</v>
      </c>
      <c r="L7" s="16">
        <v>0</v>
      </c>
      <c r="M7" s="16">
        <v>4</v>
      </c>
      <c r="O7" s="8" t="s">
        <v>32</v>
      </c>
      <c r="P7" s="9" t="s">
        <v>9</v>
      </c>
    </row>
    <row r="8" spans="2:16" ht="12.75">
      <c r="B8" s="3">
        <v>4</v>
      </c>
      <c r="C8" s="10">
        <f ca="1" t="shared" si="0"/>
        <v>0.2973297060871696</v>
      </c>
      <c r="D8" s="3">
        <f t="shared" si="1"/>
        <v>5</v>
      </c>
      <c r="E8" s="3">
        <f t="shared" si="4"/>
        <v>4</v>
      </c>
      <c r="F8" s="3" t="str">
        <f t="shared" si="2"/>
        <v>Replacement</v>
      </c>
      <c r="G8" s="3">
        <f t="shared" si="6"/>
        <v>16</v>
      </c>
      <c r="H8" s="11">
        <f t="shared" si="3"/>
        <v>6000</v>
      </c>
      <c r="I8" s="11">
        <f t="shared" si="5"/>
        <v>24000</v>
      </c>
      <c r="K8" s="16">
        <v>0.5</v>
      </c>
      <c r="L8" s="16">
        <v>0.25</v>
      </c>
      <c r="M8" s="16">
        <v>5</v>
      </c>
      <c r="O8" s="8" t="s">
        <v>4</v>
      </c>
      <c r="P8" s="9" t="s">
        <v>39</v>
      </c>
    </row>
    <row r="9" spans="2:16" ht="12.75">
      <c r="B9" s="3">
        <v>5</v>
      </c>
      <c r="C9" s="10">
        <f ca="1" t="shared" si="0"/>
        <v>0.005454616650624189</v>
      </c>
      <c r="D9" s="3">
        <f t="shared" si="1"/>
        <v>4</v>
      </c>
      <c r="E9" s="3">
        <f t="shared" si="4"/>
        <v>4</v>
      </c>
      <c r="F9" s="3" t="str">
        <f t="shared" si="2"/>
        <v>Breakdown</v>
      </c>
      <c r="G9" s="3">
        <f t="shared" si="6"/>
        <v>20</v>
      </c>
      <c r="H9" s="11">
        <f t="shared" si="3"/>
        <v>11000</v>
      </c>
      <c r="I9" s="11">
        <f t="shared" si="5"/>
        <v>35000</v>
      </c>
      <c r="K9" s="16">
        <v>0.25</v>
      </c>
      <c r="L9" s="16">
        <v>0.75</v>
      </c>
      <c r="M9" s="16">
        <v>6</v>
      </c>
      <c r="O9" s="8" t="s">
        <v>5</v>
      </c>
      <c r="P9" s="9" t="s">
        <v>11</v>
      </c>
    </row>
    <row r="10" spans="2:16" ht="12.75">
      <c r="B10" s="3">
        <v>6</v>
      </c>
      <c r="C10" s="10">
        <f ca="1" t="shared" si="0"/>
        <v>0.6815380043283339</v>
      </c>
      <c r="D10" s="3">
        <f t="shared" si="1"/>
        <v>5</v>
      </c>
      <c r="E10" s="3">
        <f t="shared" si="4"/>
        <v>4</v>
      </c>
      <c r="F10" s="3" t="str">
        <f t="shared" si="2"/>
        <v>Replacement</v>
      </c>
      <c r="G10" s="3">
        <f t="shared" si="6"/>
        <v>24</v>
      </c>
      <c r="H10" s="11">
        <f t="shared" si="3"/>
        <v>6000</v>
      </c>
      <c r="I10" s="11">
        <f t="shared" si="5"/>
        <v>41000</v>
      </c>
      <c r="O10" s="8" t="s">
        <v>40</v>
      </c>
      <c r="P10" s="9" t="s">
        <v>10</v>
      </c>
    </row>
    <row r="11" spans="2:16" ht="12.75">
      <c r="B11" s="3">
        <v>7</v>
      </c>
      <c r="C11" s="10">
        <f ca="1" t="shared" si="0"/>
        <v>0.591717174161241</v>
      </c>
      <c r="D11" s="3">
        <f t="shared" si="1"/>
        <v>5</v>
      </c>
      <c r="E11" s="3">
        <f t="shared" si="4"/>
        <v>4</v>
      </c>
      <c r="F11" s="3" t="str">
        <f t="shared" si="2"/>
        <v>Replacement</v>
      </c>
      <c r="G11" s="3">
        <f t="shared" si="6"/>
        <v>28</v>
      </c>
      <c r="H11" s="11">
        <f t="shared" si="3"/>
        <v>6000</v>
      </c>
      <c r="I11" s="11">
        <f t="shared" si="5"/>
        <v>47000</v>
      </c>
      <c r="K11" s="3" t="s">
        <v>27</v>
      </c>
      <c r="L11" s="17">
        <v>11000</v>
      </c>
      <c r="O11" s="8" t="s">
        <v>6</v>
      </c>
      <c r="P11" s="9" t="s">
        <v>13</v>
      </c>
    </row>
    <row r="12" spans="2:16" ht="12.75">
      <c r="B12" s="3">
        <v>8</v>
      </c>
      <c r="C12" s="10">
        <f ca="1" t="shared" si="0"/>
        <v>0.3443958561864138</v>
      </c>
      <c r="D12" s="3">
        <f t="shared" si="1"/>
        <v>5</v>
      </c>
      <c r="E12" s="3">
        <f t="shared" si="4"/>
        <v>4</v>
      </c>
      <c r="F12" s="3" t="str">
        <f t="shared" si="2"/>
        <v>Replacement</v>
      </c>
      <c r="G12" s="3">
        <f t="shared" si="6"/>
        <v>32</v>
      </c>
      <c r="H12" s="11">
        <f t="shared" si="3"/>
        <v>6000</v>
      </c>
      <c r="I12" s="11">
        <f t="shared" si="5"/>
        <v>53000</v>
      </c>
      <c r="K12" s="3" t="s">
        <v>41</v>
      </c>
      <c r="L12" s="17">
        <v>6000</v>
      </c>
      <c r="O12" s="8" t="s">
        <v>42</v>
      </c>
      <c r="P12" s="9" t="s">
        <v>43</v>
      </c>
    </row>
    <row r="13" spans="2:16" ht="12.75">
      <c r="B13" s="3">
        <v>9</v>
      </c>
      <c r="C13" s="10">
        <f ca="1" t="shared" si="0"/>
        <v>0.8025656321278696</v>
      </c>
      <c r="D13" s="3">
        <f t="shared" si="1"/>
        <v>6</v>
      </c>
      <c r="E13" s="3">
        <f t="shared" si="4"/>
        <v>4</v>
      </c>
      <c r="F13" s="3" t="str">
        <f t="shared" si="2"/>
        <v>Replacement</v>
      </c>
      <c r="G13" s="3">
        <f t="shared" si="6"/>
        <v>36</v>
      </c>
      <c r="H13" s="11">
        <f t="shared" si="3"/>
        <v>6000</v>
      </c>
      <c r="I13" s="11">
        <f t="shared" si="5"/>
        <v>59000</v>
      </c>
      <c r="O13" s="8" t="s">
        <v>44</v>
      </c>
      <c r="P13" s="9" t="s">
        <v>45</v>
      </c>
    </row>
    <row r="14" spans="2:16" ht="12.75">
      <c r="B14" s="3">
        <v>10</v>
      </c>
      <c r="C14" s="10">
        <f ca="1" t="shared" si="0"/>
        <v>0.9357404386191126</v>
      </c>
      <c r="D14" s="3">
        <f t="shared" si="1"/>
        <v>6</v>
      </c>
      <c r="E14" s="3">
        <f t="shared" si="4"/>
        <v>4</v>
      </c>
      <c r="F14" s="3" t="str">
        <f t="shared" si="2"/>
        <v>Replacement</v>
      </c>
      <c r="G14" s="3">
        <f t="shared" si="6"/>
        <v>40</v>
      </c>
      <c r="H14" s="11">
        <f t="shared" si="3"/>
        <v>6000</v>
      </c>
      <c r="I14" s="11">
        <f t="shared" si="5"/>
        <v>65000</v>
      </c>
      <c r="K14" s="3" t="s">
        <v>46</v>
      </c>
      <c r="L14" s="16">
        <v>4</v>
      </c>
      <c r="M14" s="3" t="s">
        <v>47</v>
      </c>
      <c r="O14" s="8" t="s">
        <v>48</v>
      </c>
      <c r="P14" s="9" t="s">
        <v>12</v>
      </c>
    </row>
    <row r="15" spans="2:16" ht="13.5" thickBot="1">
      <c r="B15" s="3">
        <v>11</v>
      </c>
      <c r="C15" s="10">
        <f ca="1" t="shared" si="0"/>
        <v>0.3826160194665942</v>
      </c>
      <c r="D15" s="3">
        <f t="shared" si="1"/>
        <v>5</v>
      </c>
      <c r="E15" s="3">
        <f t="shared" si="4"/>
        <v>4</v>
      </c>
      <c r="F15" s="3" t="str">
        <f t="shared" si="2"/>
        <v>Replacement</v>
      </c>
      <c r="G15" s="3">
        <f t="shared" si="6"/>
        <v>44</v>
      </c>
      <c r="H15" s="11">
        <f t="shared" si="3"/>
        <v>6000</v>
      </c>
      <c r="I15" s="11">
        <f t="shared" si="5"/>
        <v>71000</v>
      </c>
      <c r="O15" s="23" t="s">
        <v>49</v>
      </c>
      <c r="P15" s="24" t="s">
        <v>14</v>
      </c>
    </row>
    <row r="16" spans="2:9" ht="12.75">
      <c r="B16" s="3">
        <v>12</v>
      </c>
      <c r="C16" s="10">
        <f ca="1" t="shared" si="0"/>
        <v>0.12696347740954028</v>
      </c>
      <c r="D16" s="3">
        <f t="shared" si="1"/>
        <v>4</v>
      </c>
      <c r="E16" s="3">
        <f t="shared" si="4"/>
        <v>4</v>
      </c>
      <c r="F16" s="3" t="str">
        <f t="shared" si="2"/>
        <v>Breakdown</v>
      </c>
      <c r="G16" s="3">
        <f t="shared" si="6"/>
        <v>48</v>
      </c>
      <c r="H16" s="11">
        <f t="shared" si="3"/>
        <v>11000</v>
      </c>
      <c r="I16" s="11">
        <f t="shared" si="5"/>
        <v>82000</v>
      </c>
    </row>
    <row r="17" spans="2:9" ht="12.75">
      <c r="B17" s="3">
        <v>13</v>
      </c>
      <c r="C17" s="10">
        <f ca="1" t="shared" si="0"/>
        <v>0.27758066594866904</v>
      </c>
      <c r="D17" s="3">
        <f t="shared" si="1"/>
        <v>5</v>
      </c>
      <c r="E17" s="3">
        <f t="shared" si="4"/>
        <v>4</v>
      </c>
      <c r="F17" s="3" t="str">
        <f t="shared" si="2"/>
        <v>Replacement</v>
      </c>
      <c r="G17" s="3">
        <f t="shared" si="6"/>
        <v>52</v>
      </c>
      <c r="H17" s="11">
        <f t="shared" si="3"/>
        <v>6000</v>
      </c>
      <c r="I17" s="11">
        <f t="shared" si="5"/>
        <v>88000</v>
      </c>
    </row>
    <row r="18" spans="2:9" ht="12.75">
      <c r="B18" s="3">
        <v>14</v>
      </c>
      <c r="C18" s="10">
        <f ca="1" t="shared" si="0"/>
        <v>0.3680175098353784</v>
      </c>
      <c r="D18" s="3">
        <f t="shared" si="1"/>
        <v>5</v>
      </c>
      <c r="E18" s="3">
        <f t="shared" si="4"/>
        <v>4</v>
      </c>
      <c r="F18" s="3" t="str">
        <f t="shared" si="2"/>
        <v>Replacement</v>
      </c>
      <c r="G18" s="3">
        <f t="shared" si="6"/>
        <v>56</v>
      </c>
      <c r="H18" s="11">
        <f t="shared" si="3"/>
        <v>6000</v>
      </c>
      <c r="I18" s="11">
        <f t="shared" si="5"/>
        <v>94000</v>
      </c>
    </row>
    <row r="19" spans="2:9" ht="12.75">
      <c r="B19" s="3">
        <v>15</v>
      </c>
      <c r="C19" s="10">
        <f ca="1" t="shared" si="0"/>
        <v>0.29454705776884005</v>
      </c>
      <c r="D19" s="3">
        <f t="shared" si="1"/>
        <v>5</v>
      </c>
      <c r="E19" s="3">
        <f t="shared" si="4"/>
        <v>4</v>
      </c>
      <c r="F19" s="3" t="str">
        <f t="shared" si="2"/>
        <v>Replacement</v>
      </c>
      <c r="G19" s="3">
        <f t="shared" si="6"/>
        <v>60</v>
      </c>
      <c r="H19" s="11">
        <f t="shared" si="3"/>
        <v>6000</v>
      </c>
      <c r="I19" s="11">
        <f t="shared" si="5"/>
        <v>100000</v>
      </c>
    </row>
    <row r="20" spans="2:9" ht="12.75">
      <c r="B20" s="3">
        <v>16</v>
      </c>
      <c r="C20" s="10">
        <f ca="1" t="shared" si="0"/>
        <v>0.4433627426356539</v>
      </c>
      <c r="D20" s="3">
        <f t="shared" si="1"/>
        <v>5</v>
      </c>
      <c r="E20" s="3">
        <f t="shared" si="4"/>
        <v>4</v>
      </c>
      <c r="F20" s="3" t="str">
        <f t="shared" si="2"/>
        <v>Replacement</v>
      </c>
      <c r="G20" s="3">
        <f t="shared" si="6"/>
        <v>64</v>
      </c>
      <c r="H20" s="11">
        <f t="shared" si="3"/>
        <v>6000</v>
      </c>
      <c r="I20" s="11">
        <f t="shared" si="5"/>
        <v>106000</v>
      </c>
    </row>
    <row r="21" spans="2:9" ht="12.75">
      <c r="B21" s="3">
        <v>17</v>
      </c>
      <c r="C21" s="10">
        <f ca="1" t="shared" si="0"/>
        <v>0.7181813221728213</v>
      </c>
      <c r="D21" s="3">
        <f t="shared" si="1"/>
        <v>5</v>
      </c>
      <c r="E21" s="3">
        <f t="shared" si="4"/>
        <v>4</v>
      </c>
      <c r="F21" s="3" t="str">
        <f t="shared" si="2"/>
        <v>Replacement</v>
      </c>
      <c r="G21" s="3">
        <f t="shared" si="6"/>
        <v>68</v>
      </c>
      <c r="H21" s="11">
        <f t="shared" si="3"/>
        <v>6000</v>
      </c>
      <c r="I21" s="11">
        <f t="shared" si="5"/>
        <v>112000</v>
      </c>
    </row>
    <row r="22" spans="2:9" ht="12.75">
      <c r="B22" s="3">
        <v>18</v>
      </c>
      <c r="C22" s="10">
        <f ca="1" t="shared" si="0"/>
        <v>0.25811122490719574</v>
      </c>
      <c r="D22" s="3">
        <f t="shared" si="1"/>
        <v>5</v>
      </c>
      <c r="E22" s="3">
        <f t="shared" si="4"/>
        <v>4</v>
      </c>
      <c r="F22" s="3" t="str">
        <f t="shared" si="2"/>
        <v>Replacement</v>
      </c>
      <c r="G22" s="3">
        <f t="shared" si="6"/>
        <v>72</v>
      </c>
      <c r="H22" s="11">
        <f t="shared" si="3"/>
        <v>6000</v>
      </c>
      <c r="I22" s="11">
        <f t="shared" si="5"/>
        <v>118000</v>
      </c>
    </row>
    <row r="23" spans="2:9" ht="12.75">
      <c r="B23" s="3">
        <v>19</v>
      </c>
      <c r="C23" s="10">
        <f ca="1" t="shared" si="0"/>
        <v>0.09909379582124478</v>
      </c>
      <c r="D23" s="3">
        <f t="shared" si="1"/>
        <v>4</v>
      </c>
      <c r="E23" s="3">
        <f t="shared" si="4"/>
        <v>4</v>
      </c>
      <c r="F23" s="3" t="str">
        <f t="shared" si="2"/>
        <v>Breakdown</v>
      </c>
      <c r="G23" s="3">
        <f t="shared" si="6"/>
        <v>76</v>
      </c>
      <c r="H23" s="11">
        <f t="shared" si="3"/>
        <v>11000</v>
      </c>
      <c r="I23" s="11">
        <f t="shared" si="5"/>
        <v>129000</v>
      </c>
    </row>
    <row r="24" spans="2:9" ht="12.75">
      <c r="B24" s="3">
        <v>20</v>
      </c>
      <c r="C24" s="10">
        <f ca="1" t="shared" si="0"/>
        <v>0.7644354853671538</v>
      </c>
      <c r="D24" s="3">
        <f t="shared" si="1"/>
        <v>6</v>
      </c>
      <c r="E24" s="3">
        <f t="shared" si="4"/>
        <v>4</v>
      </c>
      <c r="F24" s="3" t="str">
        <f t="shared" si="2"/>
        <v>Replacement</v>
      </c>
      <c r="G24" s="3">
        <f t="shared" si="6"/>
        <v>80</v>
      </c>
      <c r="H24" s="11">
        <f t="shared" si="3"/>
        <v>6000</v>
      </c>
      <c r="I24" s="11">
        <f t="shared" si="5"/>
        <v>135000</v>
      </c>
    </row>
    <row r="25" spans="2:9" ht="12.75">
      <c r="B25" s="3">
        <v>21</v>
      </c>
      <c r="C25" s="10">
        <f ca="1" t="shared" si="0"/>
        <v>0.6477170339202762</v>
      </c>
      <c r="D25" s="3">
        <f t="shared" si="1"/>
        <v>5</v>
      </c>
      <c r="E25" s="3">
        <f t="shared" si="4"/>
        <v>4</v>
      </c>
      <c r="F25" s="3" t="str">
        <f t="shared" si="2"/>
        <v>Replacement</v>
      </c>
      <c r="G25" s="3">
        <f t="shared" si="6"/>
        <v>84</v>
      </c>
      <c r="H25" s="11">
        <f t="shared" si="3"/>
        <v>6000</v>
      </c>
      <c r="I25" s="11">
        <f t="shared" si="5"/>
        <v>141000</v>
      </c>
    </row>
    <row r="26" spans="2:9" ht="12.75">
      <c r="B26" s="3">
        <v>22</v>
      </c>
      <c r="C26" s="10">
        <f ca="1" t="shared" si="0"/>
        <v>0.5031871566677353</v>
      </c>
      <c r="D26" s="3">
        <f t="shared" si="1"/>
        <v>5</v>
      </c>
      <c r="E26" s="3">
        <f t="shared" si="4"/>
        <v>4</v>
      </c>
      <c r="F26" s="3" t="str">
        <f t="shared" si="2"/>
        <v>Replacement</v>
      </c>
      <c r="G26" s="3">
        <f t="shared" si="6"/>
        <v>88</v>
      </c>
      <c r="H26" s="11">
        <f t="shared" si="3"/>
        <v>6000</v>
      </c>
      <c r="I26" s="11">
        <f t="shared" si="5"/>
        <v>147000</v>
      </c>
    </row>
    <row r="27" spans="2:9" ht="12.75">
      <c r="B27" s="3">
        <v>23</v>
      </c>
      <c r="C27" s="10">
        <f ca="1" t="shared" si="0"/>
        <v>0.3012005027851621</v>
      </c>
      <c r="D27" s="3">
        <f t="shared" si="1"/>
        <v>5</v>
      </c>
      <c r="E27" s="3">
        <f t="shared" si="4"/>
        <v>4</v>
      </c>
      <c r="F27" s="3" t="str">
        <f t="shared" si="2"/>
        <v>Replacement</v>
      </c>
      <c r="G27" s="3">
        <f t="shared" si="6"/>
        <v>92</v>
      </c>
      <c r="H27" s="11">
        <f t="shared" si="3"/>
        <v>6000</v>
      </c>
      <c r="I27" s="11">
        <f t="shared" si="5"/>
        <v>153000</v>
      </c>
    </row>
    <row r="28" spans="2:16" ht="12.75">
      <c r="B28" s="3">
        <v>24</v>
      </c>
      <c r="C28" s="10">
        <f ca="1" t="shared" si="0"/>
        <v>0.08795827367770892</v>
      </c>
      <c r="D28" s="3">
        <f t="shared" si="1"/>
        <v>4</v>
      </c>
      <c r="E28" s="3">
        <f t="shared" si="4"/>
        <v>4</v>
      </c>
      <c r="F28" s="3" t="str">
        <f t="shared" si="2"/>
        <v>Breakdown</v>
      </c>
      <c r="G28" s="3">
        <f t="shared" si="6"/>
        <v>96</v>
      </c>
      <c r="H28" s="11">
        <f t="shared" si="3"/>
        <v>11000</v>
      </c>
      <c r="I28" s="11">
        <f t="shared" si="5"/>
        <v>164000</v>
      </c>
      <c r="O28" s="15"/>
      <c r="P28" s="15"/>
    </row>
    <row r="29" spans="2:16" ht="12.75">
      <c r="B29" s="3">
        <v>25</v>
      </c>
      <c r="C29" s="10">
        <f ca="1" t="shared" si="0"/>
        <v>0.29228975155548964</v>
      </c>
      <c r="D29" s="3">
        <f t="shared" si="1"/>
        <v>5</v>
      </c>
      <c r="E29" s="3">
        <f t="shared" si="4"/>
        <v>4</v>
      </c>
      <c r="F29" s="3" t="str">
        <f t="shared" si="2"/>
        <v>Replacement</v>
      </c>
      <c r="G29" s="3">
        <f t="shared" si="6"/>
        <v>100</v>
      </c>
      <c r="H29" s="11">
        <f t="shared" si="3"/>
        <v>6000</v>
      </c>
      <c r="I29" s="11">
        <f t="shared" si="5"/>
        <v>170000</v>
      </c>
      <c r="O29" s="15"/>
      <c r="P29" s="15"/>
    </row>
    <row r="30" spans="2:9" ht="12.75">
      <c r="B30" s="3">
        <v>26</v>
      </c>
      <c r="C30" s="10">
        <f ca="1" t="shared" si="0"/>
        <v>0.38388287973524693</v>
      </c>
      <c r="D30" s="3">
        <f t="shared" si="1"/>
        <v>5</v>
      </c>
      <c r="E30" s="3">
        <f t="shared" si="4"/>
        <v>4</v>
      </c>
      <c r="F30" s="3" t="str">
        <f t="shared" si="2"/>
        <v>Replacement</v>
      </c>
      <c r="G30" s="3">
        <f t="shared" si="6"/>
        <v>104</v>
      </c>
      <c r="H30" s="11">
        <f t="shared" si="3"/>
        <v>6000</v>
      </c>
      <c r="I30" s="11">
        <f t="shared" si="5"/>
        <v>176000</v>
      </c>
    </row>
    <row r="31" spans="2:9" ht="12.75">
      <c r="B31" s="3">
        <v>27</v>
      </c>
      <c r="C31" s="10">
        <f ca="1" t="shared" si="0"/>
        <v>0.24895997980897366</v>
      </c>
      <c r="D31" s="3">
        <f t="shared" si="1"/>
        <v>4</v>
      </c>
      <c r="E31" s="3">
        <f t="shared" si="4"/>
        <v>4</v>
      </c>
      <c r="F31" s="3" t="str">
        <f t="shared" si="2"/>
        <v>Breakdown</v>
      </c>
      <c r="G31" s="3">
        <f t="shared" si="6"/>
        <v>108</v>
      </c>
      <c r="H31" s="11">
        <f t="shared" si="3"/>
        <v>11000</v>
      </c>
      <c r="I31" s="11">
        <f t="shared" si="5"/>
        <v>187000</v>
      </c>
    </row>
    <row r="32" spans="2:9" ht="12.75">
      <c r="B32" s="3">
        <v>28</v>
      </c>
      <c r="C32" s="10">
        <f ca="1" t="shared" si="0"/>
        <v>0.34104925395247676</v>
      </c>
      <c r="D32" s="3">
        <f t="shared" si="1"/>
        <v>5</v>
      </c>
      <c r="E32" s="3">
        <f t="shared" si="4"/>
        <v>4</v>
      </c>
      <c r="F32" s="3" t="str">
        <f t="shared" si="2"/>
        <v>Replacement</v>
      </c>
      <c r="G32" s="3">
        <f t="shared" si="6"/>
        <v>112</v>
      </c>
      <c r="H32" s="11">
        <f t="shared" si="3"/>
        <v>6000</v>
      </c>
      <c r="I32" s="11">
        <f t="shared" si="5"/>
        <v>193000</v>
      </c>
    </row>
    <row r="33" spans="2:12" ht="13.5" thickBot="1">
      <c r="B33" s="3">
        <v>29</v>
      </c>
      <c r="C33" s="10">
        <f ca="1" t="shared" si="0"/>
        <v>0.2988962939664672</v>
      </c>
      <c r="D33" s="3">
        <f t="shared" si="1"/>
        <v>5</v>
      </c>
      <c r="E33" s="3">
        <f t="shared" si="4"/>
        <v>4</v>
      </c>
      <c r="F33" s="3" t="str">
        <f t="shared" si="2"/>
        <v>Replacement</v>
      </c>
      <c r="G33" s="3">
        <f t="shared" si="6"/>
        <v>116</v>
      </c>
      <c r="H33" s="11">
        <f t="shared" si="3"/>
        <v>6000</v>
      </c>
      <c r="I33" s="11">
        <f t="shared" si="5"/>
        <v>199000</v>
      </c>
      <c r="L33" s="12" t="s">
        <v>0</v>
      </c>
    </row>
    <row r="34" spans="2:12" ht="13.5" thickBot="1">
      <c r="B34" s="3">
        <v>30</v>
      </c>
      <c r="C34" s="10">
        <f ca="1" t="shared" si="0"/>
        <v>0.8337105974432666</v>
      </c>
      <c r="D34" s="3">
        <f t="shared" si="1"/>
        <v>6</v>
      </c>
      <c r="E34" s="3">
        <f t="shared" si="4"/>
        <v>4</v>
      </c>
      <c r="F34" s="3" t="str">
        <f t="shared" si="2"/>
        <v>Replacement</v>
      </c>
      <c r="G34" s="3">
        <f t="shared" si="6"/>
        <v>120</v>
      </c>
      <c r="H34" s="11">
        <f t="shared" si="3"/>
        <v>6000</v>
      </c>
      <c r="I34" s="11">
        <f t="shared" si="5"/>
        <v>205000</v>
      </c>
      <c r="L34" s="18">
        <f>CumulativeCost/CumulativeDay</f>
        <v>1708.3333333333333</v>
      </c>
    </row>
    <row r="43" spans="2:16" s="15" customFormat="1" ht="12.75"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O43" s="1"/>
      <c r="P43" s="1"/>
    </row>
    <row r="44" spans="2:16" s="15" customFormat="1" ht="12.75"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O44" s="1"/>
      <c r="P44" s="1"/>
    </row>
  </sheetData>
  <printOptions gridLines="1" heading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9.375" style="3" customWidth="1"/>
    <col min="3" max="3" width="9.875" style="3" customWidth="1"/>
    <col min="4" max="4" width="11.375" style="3" customWidth="1"/>
    <col min="5" max="5" width="18.125" style="3" bestFit="1" customWidth="1"/>
    <col min="6" max="6" width="16.125" style="3" bestFit="1" customWidth="1"/>
    <col min="7" max="7" width="11.75390625" style="3" bestFit="1" customWidth="1"/>
    <col min="8" max="8" width="9.75390625" style="3" customWidth="1"/>
    <col min="9" max="9" width="11.75390625" style="3" bestFit="1" customWidth="1"/>
    <col min="10" max="10" width="4.75390625" style="1" customWidth="1"/>
    <col min="11" max="11" width="18.75390625" style="3" customWidth="1"/>
    <col min="12" max="12" width="12.25390625" style="3" customWidth="1"/>
    <col min="13" max="13" width="8.875" style="3" customWidth="1"/>
    <col min="14" max="14" width="5.875" style="1" customWidth="1"/>
    <col min="15" max="15" width="31.75390625" style="1" bestFit="1" customWidth="1"/>
    <col min="16" max="16" width="8.125" style="1" bestFit="1" customWidth="1"/>
    <col min="17" max="16384" width="10.875" style="1" customWidth="1"/>
  </cols>
  <sheetData>
    <row r="1" ht="18">
      <c r="A1" s="2" t="s">
        <v>51</v>
      </c>
    </row>
    <row r="2" ht="13.5" thickBot="1"/>
    <row r="3" spans="3:16" ht="13.5" thickBot="1">
      <c r="C3" s="3" t="s">
        <v>17</v>
      </c>
      <c r="D3" s="3" t="s">
        <v>29</v>
      </c>
      <c r="E3" s="3" t="s">
        <v>30</v>
      </c>
      <c r="F3" s="3" t="s">
        <v>31</v>
      </c>
      <c r="G3" s="3" t="s">
        <v>19</v>
      </c>
      <c r="I3" s="3" t="s">
        <v>19</v>
      </c>
      <c r="K3" s="4" t="s">
        <v>20</v>
      </c>
      <c r="O3" s="19" t="s">
        <v>1</v>
      </c>
      <c r="P3" s="20" t="s">
        <v>2</v>
      </c>
    </row>
    <row r="4" spans="2:16" ht="13.5" thickBot="1">
      <c r="B4" s="7" t="s">
        <v>32</v>
      </c>
      <c r="C4" s="7" t="s">
        <v>15</v>
      </c>
      <c r="D4" s="7" t="s">
        <v>21</v>
      </c>
      <c r="E4" s="7" t="s">
        <v>33</v>
      </c>
      <c r="F4" s="7" t="s">
        <v>34</v>
      </c>
      <c r="G4" s="7" t="s">
        <v>22</v>
      </c>
      <c r="H4" s="7" t="s">
        <v>23</v>
      </c>
      <c r="I4" s="7" t="s">
        <v>23</v>
      </c>
      <c r="K4" s="4" t="s">
        <v>24</v>
      </c>
      <c r="O4" s="21" t="s">
        <v>3</v>
      </c>
      <c r="P4" s="22" t="s">
        <v>35</v>
      </c>
    </row>
    <row r="5" spans="2:16" ht="12.75">
      <c r="B5" s="3">
        <v>1</v>
      </c>
      <c r="C5" s="10">
        <f aca="true" ca="1" t="shared" si="0" ref="C5:C34">RAND()</f>
        <v>0.5977930417470922</v>
      </c>
      <c r="D5" s="3">
        <f aca="true" t="shared" si="1" ref="D5:D34">VLOOKUP(RandomNumber,$L$7:$M$9,2)</f>
        <v>5</v>
      </c>
      <c r="E5" s="3">
        <f>ReplaceAfter</f>
        <v>5</v>
      </c>
      <c r="F5" s="3" t="str">
        <f aca="true" t="shared" si="2" ref="F5:F34">IF(TimeUntilBreakdown&lt;=ScheduledTimeUntilReplacement,"Breakdown","Replacement")</f>
        <v>Breakdown</v>
      </c>
      <c r="G5" s="3">
        <f>MIN(D5,E5)</f>
        <v>5</v>
      </c>
      <c r="H5" s="11">
        <f aca="true" t="shared" si="3" ref="H5:H34">IF(Event="Breakdown",BreakdownCost,ReplacementCost)</f>
        <v>11000</v>
      </c>
      <c r="I5" s="11">
        <f>Cost</f>
        <v>11000</v>
      </c>
      <c r="K5" s="12"/>
      <c r="L5" s="12"/>
      <c r="M5" s="12" t="s">
        <v>15</v>
      </c>
      <c r="O5" s="8" t="s">
        <v>36</v>
      </c>
      <c r="P5" s="9" t="s">
        <v>37</v>
      </c>
    </row>
    <row r="6" spans="2:16" ht="12.75">
      <c r="B6" s="3">
        <v>2</v>
      </c>
      <c r="C6" s="10">
        <f ca="1" t="shared" si="0"/>
        <v>0.2706134525729873</v>
      </c>
      <c r="D6" s="3">
        <f t="shared" si="1"/>
        <v>5</v>
      </c>
      <c r="E6" s="3">
        <f aca="true" t="shared" si="4" ref="E6:E34">ReplaceAfter</f>
        <v>5</v>
      </c>
      <c r="F6" s="3" t="str">
        <f t="shared" si="2"/>
        <v>Breakdown</v>
      </c>
      <c r="G6" s="3">
        <f>G5+MIN(D6,E6)</f>
        <v>10</v>
      </c>
      <c r="H6" s="11">
        <f t="shared" si="3"/>
        <v>11000</v>
      </c>
      <c r="I6" s="11">
        <f aca="true" t="shared" si="5" ref="I6:I34">I5+Cost</f>
        <v>22000</v>
      </c>
      <c r="K6" s="12" t="s">
        <v>25</v>
      </c>
      <c r="L6" s="12" t="s">
        <v>19</v>
      </c>
      <c r="M6" s="12" t="s">
        <v>26</v>
      </c>
      <c r="O6" s="8" t="s">
        <v>23</v>
      </c>
      <c r="P6" s="9" t="s">
        <v>38</v>
      </c>
    </row>
    <row r="7" spans="2:16" ht="12.75">
      <c r="B7" s="3">
        <v>3</v>
      </c>
      <c r="C7" s="10">
        <f ca="1" t="shared" si="0"/>
        <v>0.12201577195491797</v>
      </c>
      <c r="D7" s="3">
        <f t="shared" si="1"/>
        <v>4</v>
      </c>
      <c r="E7" s="3">
        <f t="shared" si="4"/>
        <v>5</v>
      </c>
      <c r="F7" s="3" t="str">
        <f t="shared" si="2"/>
        <v>Breakdown</v>
      </c>
      <c r="G7" s="3">
        <f aca="true" t="shared" si="6" ref="G7:G34">G6+MIN(D7,E7)</f>
        <v>14</v>
      </c>
      <c r="H7" s="11">
        <f t="shared" si="3"/>
        <v>11000</v>
      </c>
      <c r="I7" s="11">
        <f t="shared" si="5"/>
        <v>33000</v>
      </c>
      <c r="K7" s="16">
        <v>0.25</v>
      </c>
      <c r="L7" s="16">
        <v>0</v>
      </c>
      <c r="M7" s="16">
        <v>4</v>
      </c>
      <c r="O7" s="8" t="s">
        <v>32</v>
      </c>
      <c r="P7" s="9" t="s">
        <v>9</v>
      </c>
    </row>
    <row r="8" spans="2:16" ht="12.75">
      <c r="B8" s="3">
        <v>4</v>
      </c>
      <c r="C8" s="10">
        <f ca="1" t="shared" si="0"/>
        <v>0.7755913473454221</v>
      </c>
      <c r="D8" s="3">
        <f t="shared" si="1"/>
        <v>6</v>
      </c>
      <c r="E8" s="3">
        <f t="shared" si="4"/>
        <v>5</v>
      </c>
      <c r="F8" s="3" t="str">
        <f t="shared" si="2"/>
        <v>Replacement</v>
      </c>
      <c r="G8" s="3">
        <f t="shared" si="6"/>
        <v>19</v>
      </c>
      <c r="H8" s="11">
        <f t="shared" si="3"/>
        <v>6000</v>
      </c>
      <c r="I8" s="11">
        <f t="shared" si="5"/>
        <v>39000</v>
      </c>
      <c r="K8" s="16">
        <v>0.5</v>
      </c>
      <c r="L8" s="16">
        <v>0.25</v>
      </c>
      <c r="M8" s="16">
        <v>5</v>
      </c>
      <c r="O8" s="8" t="s">
        <v>4</v>
      </c>
      <c r="P8" s="9" t="s">
        <v>39</v>
      </c>
    </row>
    <row r="9" spans="2:16" ht="12.75">
      <c r="B9" s="3">
        <v>5</v>
      </c>
      <c r="C9" s="10">
        <f ca="1" t="shared" si="0"/>
        <v>0.6497642727721589</v>
      </c>
      <c r="D9" s="3">
        <f t="shared" si="1"/>
        <v>5</v>
      </c>
      <c r="E9" s="3">
        <f t="shared" si="4"/>
        <v>5</v>
      </c>
      <c r="F9" s="3" t="str">
        <f t="shared" si="2"/>
        <v>Breakdown</v>
      </c>
      <c r="G9" s="3">
        <f t="shared" si="6"/>
        <v>24</v>
      </c>
      <c r="H9" s="11">
        <f t="shared" si="3"/>
        <v>11000</v>
      </c>
      <c r="I9" s="11">
        <f t="shared" si="5"/>
        <v>50000</v>
      </c>
      <c r="K9" s="16">
        <v>0.25</v>
      </c>
      <c r="L9" s="16">
        <v>0.75</v>
      </c>
      <c r="M9" s="16">
        <v>6</v>
      </c>
      <c r="O9" s="8" t="s">
        <v>5</v>
      </c>
      <c r="P9" s="9" t="s">
        <v>11</v>
      </c>
    </row>
    <row r="10" spans="2:16" ht="12.75">
      <c r="B10" s="3">
        <v>6</v>
      </c>
      <c r="C10" s="10">
        <f ca="1" t="shared" si="0"/>
        <v>0.4667068415012263</v>
      </c>
      <c r="D10" s="3">
        <f t="shared" si="1"/>
        <v>5</v>
      </c>
      <c r="E10" s="3">
        <f t="shared" si="4"/>
        <v>5</v>
      </c>
      <c r="F10" s="3" t="str">
        <f t="shared" si="2"/>
        <v>Breakdown</v>
      </c>
      <c r="G10" s="3">
        <f t="shared" si="6"/>
        <v>29</v>
      </c>
      <c r="H10" s="11">
        <f t="shared" si="3"/>
        <v>11000</v>
      </c>
      <c r="I10" s="11">
        <f t="shared" si="5"/>
        <v>61000</v>
      </c>
      <c r="O10" s="8" t="s">
        <v>40</v>
      </c>
      <c r="P10" s="9" t="s">
        <v>10</v>
      </c>
    </row>
    <row r="11" spans="2:16" ht="12.75">
      <c r="B11" s="3">
        <v>7</v>
      </c>
      <c r="C11" s="10">
        <f ca="1" t="shared" si="0"/>
        <v>0.1968985539777819</v>
      </c>
      <c r="D11" s="3">
        <f t="shared" si="1"/>
        <v>4</v>
      </c>
      <c r="E11" s="3">
        <f t="shared" si="4"/>
        <v>5</v>
      </c>
      <c r="F11" s="3" t="str">
        <f t="shared" si="2"/>
        <v>Breakdown</v>
      </c>
      <c r="G11" s="3">
        <f t="shared" si="6"/>
        <v>33</v>
      </c>
      <c r="H11" s="11">
        <f t="shared" si="3"/>
        <v>11000</v>
      </c>
      <c r="I11" s="11">
        <f t="shared" si="5"/>
        <v>72000</v>
      </c>
      <c r="K11" s="3" t="s">
        <v>27</v>
      </c>
      <c r="L11" s="17">
        <v>11000</v>
      </c>
      <c r="O11" s="8" t="s">
        <v>6</v>
      </c>
      <c r="P11" s="9" t="s">
        <v>13</v>
      </c>
    </row>
    <row r="12" spans="2:16" ht="12.75">
      <c r="B12" s="3">
        <v>8</v>
      </c>
      <c r="C12" s="10">
        <f ca="1" t="shared" si="0"/>
        <v>0.09392904788202405</v>
      </c>
      <c r="D12" s="3">
        <f t="shared" si="1"/>
        <v>4</v>
      </c>
      <c r="E12" s="3">
        <f t="shared" si="4"/>
        <v>5</v>
      </c>
      <c r="F12" s="3" t="str">
        <f t="shared" si="2"/>
        <v>Breakdown</v>
      </c>
      <c r="G12" s="3">
        <f t="shared" si="6"/>
        <v>37</v>
      </c>
      <c r="H12" s="11">
        <f t="shared" si="3"/>
        <v>11000</v>
      </c>
      <c r="I12" s="11">
        <f t="shared" si="5"/>
        <v>83000</v>
      </c>
      <c r="K12" s="3" t="s">
        <v>41</v>
      </c>
      <c r="L12" s="17">
        <v>6000</v>
      </c>
      <c r="O12" s="8" t="s">
        <v>42</v>
      </c>
      <c r="P12" s="9" t="s">
        <v>43</v>
      </c>
    </row>
    <row r="13" spans="2:16" ht="12.75">
      <c r="B13" s="3">
        <v>9</v>
      </c>
      <c r="C13" s="10">
        <f ca="1" t="shared" si="0"/>
        <v>0.2296136506100135</v>
      </c>
      <c r="D13" s="3">
        <f t="shared" si="1"/>
        <v>4</v>
      </c>
      <c r="E13" s="3">
        <f t="shared" si="4"/>
        <v>5</v>
      </c>
      <c r="F13" s="3" t="str">
        <f t="shared" si="2"/>
        <v>Breakdown</v>
      </c>
      <c r="G13" s="3">
        <f t="shared" si="6"/>
        <v>41</v>
      </c>
      <c r="H13" s="11">
        <f t="shared" si="3"/>
        <v>11000</v>
      </c>
      <c r="I13" s="11">
        <f t="shared" si="5"/>
        <v>94000</v>
      </c>
      <c r="O13" s="8" t="s">
        <v>44</v>
      </c>
      <c r="P13" s="9" t="s">
        <v>45</v>
      </c>
    </row>
    <row r="14" spans="2:16" ht="12.75">
      <c r="B14" s="3">
        <v>10</v>
      </c>
      <c r="C14" s="10">
        <f ca="1" t="shared" si="0"/>
        <v>0.37940898870551365</v>
      </c>
      <c r="D14" s="3">
        <f t="shared" si="1"/>
        <v>5</v>
      </c>
      <c r="E14" s="3">
        <f t="shared" si="4"/>
        <v>5</v>
      </c>
      <c r="F14" s="3" t="str">
        <f t="shared" si="2"/>
        <v>Breakdown</v>
      </c>
      <c r="G14" s="3">
        <f t="shared" si="6"/>
        <v>46</v>
      </c>
      <c r="H14" s="11">
        <f t="shared" si="3"/>
        <v>11000</v>
      </c>
      <c r="I14" s="11">
        <f t="shared" si="5"/>
        <v>105000</v>
      </c>
      <c r="K14" s="3" t="s">
        <v>46</v>
      </c>
      <c r="L14" s="16">
        <v>5</v>
      </c>
      <c r="M14" s="3" t="s">
        <v>47</v>
      </c>
      <c r="O14" s="8" t="s">
        <v>48</v>
      </c>
      <c r="P14" s="9" t="s">
        <v>12</v>
      </c>
    </row>
    <row r="15" spans="2:16" ht="13.5" thickBot="1">
      <c r="B15" s="3">
        <v>11</v>
      </c>
      <c r="C15" s="10">
        <f ca="1" t="shared" si="0"/>
        <v>0.36996625467548494</v>
      </c>
      <c r="D15" s="3">
        <f t="shared" si="1"/>
        <v>5</v>
      </c>
      <c r="E15" s="3">
        <f t="shared" si="4"/>
        <v>5</v>
      </c>
      <c r="F15" s="3" t="str">
        <f t="shared" si="2"/>
        <v>Breakdown</v>
      </c>
      <c r="G15" s="3">
        <f t="shared" si="6"/>
        <v>51</v>
      </c>
      <c r="H15" s="11">
        <f t="shared" si="3"/>
        <v>11000</v>
      </c>
      <c r="I15" s="11">
        <f t="shared" si="5"/>
        <v>116000</v>
      </c>
      <c r="O15" s="23" t="s">
        <v>49</v>
      </c>
      <c r="P15" s="24" t="s">
        <v>14</v>
      </c>
    </row>
    <row r="16" spans="2:9" ht="12.75">
      <c r="B16" s="3">
        <v>12</v>
      </c>
      <c r="C16" s="10">
        <f ca="1" t="shared" si="0"/>
        <v>0.05832543235715271</v>
      </c>
      <c r="D16" s="3">
        <f t="shared" si="1"/>
        <v>4</v>
      </c>
      <c r="E16" s="3">
        <f t="shared" si="4"/>
        <v>5</v>
      </c>
      <c r="F16" s="3" t="str">
        <f t="shared" si="2"/>
        <v>Breakdown</v>
      </c>
      <c r="G16" s="3">
        <f t="shared" si="6"/>
        <v>55</v>
      </c>
      <c r="H16" s="11">
        <f t="shared" si="3"/>
        <v>11000</v>
      </c>
      <c r="I16" s="11">
        <f t="shared" si="5"/>
        <v>127000</v>
      </c>
    </row>
    <row r="17" spans="2:9" ht="12.75">
      <c r="B17" s="3">
        <v>13</v>
      </c>
      <c r="C17" s="10">
        <f ca="1" t="shared" si="0"/>
        <v>0.4152430144034476</v>
      </c>
      <c r="D17" s="3">
        <f t="shared" si="1"/>
        <v>5</v>
      </c>
      <c r="E17" s="3">
        <f t="shared" si="4"/>
        <v>5</v>
      </c>
      <c r="F17" s="3" t="str">
        <f t="shared" si="2"/>
        <v>Breakdown</v>
      </c>
      <c r="G17" s="3">
        <f t="shared" si="6"/>
        <v>60</v>
      </c>
      <c r="H17" s="11">
        <f t="shared" si="3"/>
        <v>11000</v>
      </c>
      <c r="I17" s="11">
        <f t="shared" si="5"/>
        <v>138000</v>
      </c>
    </row>
    <row r="18" spans="2:9" ht="12.75">
      <c r="B18" s="3">
        <v>14</v>
      </c>
      <c r="C18" s="10">
        <f ca="1" t="shared" si="0"/>
        <v>0.678545041292046</v>
      </c>
      <c r="D18" s="3">
        <f t="shared" si="1"/>
        <v>5</v>
      </c>
      <c r="E18" s="3">
        <f t="shared" si="4"/>
        <v>5</v>
      </c>
      <c r="F18" s="3" t="str">
        <f t="shared" si="2"/>
        <v>Breakdown</v>
      </c>
      <c r="G18" s="3">
        <f t="shared" si="6"/>
        <v>65</v>
      </c>
      <c r="H18" s="11">
        <f t="shared" si="3"/>
        <v>11000</v>
      </c>
      <c r="I18" s="11">
        <f t="shared" si="5"/>
        <v>149000</v>
      </c>
    </row>
    <row r="19" spans="2:9" ht="12.75">
      <c r="B19" s="3">
        <v>15</v>
      </c>
      <c r="C19" s="10">
        <f ca="1" t="shared" si="0"/>
        <v>0.28445715173813646</v>
      </c>
      <c r="D19" s="3">
        <f t="shared" si="1"/>
        <v>5</v>
      </c>
      <c r="E19" s="3">
        <f t="shared" si="4"/>
        <v>5</v>
      </c>
      <c r="F19" s="3" t="str">
        <f t="shared" si="2"/>
        <v>Breakdown</v>
      </c>
      <c r="G19" s="3">
        <f t="shared" si="6"/>
        <v>70</v>
      </c>
      <c r="H19" s="11">
        <f t="shared" si="3"/>
        <v>11000</v>
      </c>
      <c r="I19" s="11">
        <f t="shared" si="5"/>
        <v>160000</v>
      </c>
    </row>
    <row r="20" spans="2:9" ht="12.75">
      <c r="B20" s="3">
        <v>16</v>
      </c>
      <c r="C20" s="10">
        <f ca="1" t="shared" si="0"/>
        <v>0.7735647211079248</v>
      </c>
      <c r="D20" s="3">
        <f t="shared" si="1"/>
        <v>6</v>
      </c>
      <c r="E20" s="3">
        <f t="shared" si="4"/>
        <v>5</v>
      </c>
      <c r="F20" s="3" t="str">
        <f t="shared" si="2"/>
        <v>Replacement</v>
      </c>
      <c r="G20" s="3">
        <f t="shared" si="6"/>
        <v>75</v>
      </c>
      <c r="H20" s="11">
        <f t="shared" si="3"/>
        <v>6000</v>
      </c>
      <c r="I20" s="11">
        <f t="shared" si="5"/>
        <v>166000</v>
      </c>
    </row>
    <row r="21" spans="2:9" ht="12.75">
      <c r="B21" s="3">
        <v>17</v>
      </c>
      <c r="C21" s="10">
        <f ca="1" t="shared" si="0"/>
        <v>0.004802485373581078</v>
      </c>
      <c r="D21" s="3">
        <f t="shared" si="1"/>
        <v>4</v>
      </c>
      <c r="E21" s="3">
        <f t="shared" si="4"/>
        <v>5</v>
      </c>
      <c r="F21" s="3" t="str">
        <f t="shared" si="2"/>
        <v>Breakdown</v>
      </c>
      <c r="G21" s="3">
        <f t="shared" si="6"/>
        <v>79</v>
      </c>
      <c r="H21" s="11">
        <f t="shared" si="3"/>
        <v>11000</v>
      </c>
      <c r="I21" s="11">
        <f t="shared" si="5"/>
        <v>177000</v>
      </c>
    </row>
    <row r="22" spans="2:9" ht="12.75">
      <c r="B22" s="3">
        <v>18</v>
      </c>
      <c r="C22" s="10">
        <f ca="1" t="shared" si="0"/>
        <v>0.4313766570861288</v>
      </c>
      <c r="D22" s="3">
        <f t="shared" si="1"/>
        <v>5</v>
      </c>
      <c r="E22" s="3">
        <f t="shared" si="4"/>
        <v>5</v>
      </c>
      <c r="F22" s="3" t="str">
        <f t="shared" si="2"/>
        <v>Breakdown</v>
      </c>
      <c r="G22" s="3">
        <f t="shared" si="6"/>
        <v>84</v>
      </c>
      <c r="H22" s="11">
        <f t="shared" si="3"/>
        <v>11000</v>
      </c>
      <c r="I22" s="11">
        <f t="shared" si="5"/>
        <v>188000</v>
      </c>
    </row>
    <row r="23" spans="2:9" ht="12.75">
      <c r="B23" s="3">
        <v>19</v>
      </c>
      <c r="C23" s="10">
        <f ca="1" t="shared" si="0"/>
        <v>0.8245851788233571</v>
      </c>
      <c r="D23" s="3">
        <f t="shared" si="1"/>
        <v>6</v>
      </c>
      <c r="E23" s="3">
        <f t="shared" si="4"/>
        <v>5</v>
      </c>
      <c r="F23" s="3" t="str">
        <f t="shared" si="2"/>
        <v>Replacement</v>
      </c>
      <c r="G23" s="3">
        <f t="shared" si="6"/>
        <v>89</v>
      </c>
      <c r="H23" s="11">
        <f t="shared" si="3"/>
        <v>6000</v>
      </c>
      <c r="I23" s="11">
        <f t="shared" si="5"/>
        <v>194000</v>
      </c>
    </row>
    <row r="24" spans="2:9" ht="12.75">
      <c r="B24" s="3">
        <v>20</v>
      </c>
      <c r="C24" s="10">
        <f ca="1" t="shared" si="0"/>
        <v>0.6543747975042642</v>
      </c>
      <c r="D24" s="3">
        <f t="shared" si="1"/>
        <v>5</v>
      </c>
      <c r="E24" s="3">
        <f t="shared" si="4"/>
        <v>5</v>
      </c>
      <c r="F24" s="3" t="str">
        <f t="shared" si="2"/>
        <v>Breakdown</v>
      </c>
      <c r="G24" s="3">
        <f t="shared" si="6"/>
        <v>94</v>
      </c>
      <c r="H24" s="11">
        <f t="shared" si="3"/>
        <v>11000</v>
      </c>
      <c r="I24" s="11">
        <f t="shared" si="5"/>
        <v>205000</v>
      </c>
    </row>
    <row r="25" spans="2:9" ht="12.75">
      <c r="B25" s="3">
        <v>21</v>
      </c>
      <c r="C25" s="10">
        <f ca="1" t="shared" si="0"/>
        <v>0.5779876514342341</v>
      </c>
      <c r="D25" s="3">
        <f t="shared" si="1"/>
        <v>5</v>
      </c>
      <c r="E25" s="3">
        <f t="shared" si="4"/>
        <v>5</v>
      </c>
      <c r="F25" s="3" t="str">
        <f t="shared" si="2"/>
        <v>Breakdown</v>
      </c>
      <c r="G25" s="3">
        <f t="shared" si="6"/>
        <v>99</v>
      </c>
      <c r="H25" s="11">
        <f t="shared" si="3"/>
        <v>11000</v>
      </c>
      <c r="I25" s="11">
        <f t="shared" si="5"/>
        <v>216000</v>
      </c>
    </row>
    <row r="26" spans="2:9" ht="12.75">
      <c r="B26" s="3">
        <v>22</v>
      </c>
      <c r="C26" s="10">
        <f ca="1" t="shared" si="0"/>
        <v>0.8044912742115473</v>
      </c>
      <c r="D26" s="3">
        <f t="shared" si="1"/>
        <v>6</v>
      </c>
      <c r="E26" s="3">
        <f t="shared" si="4"/>
        <v>5</v>
      </c>
      <c r="F26" s="3" t="str">
        <f t="shared" si="2"/>
        <v>Replacement</v>
      </c>
      <c r="G26" s="3">
        <f t="shared" si="6"/>
        <v>104</v>
      </c>
      <c r="H26" s="11">
        <f t="shared" si="3"/>
        <v>6000</v>
      </c>
      <c r="I26" s="11">
        <f t="shared" si="5"/>
        <v>222000</v>
      </c>
    </row>
    <row r="27" spans="2:9" ht="12.75">
      <c r="B27" s="3">
        <v>23</v>
      </c>
      <c r="C27" s="10">
        <f ca="1" t="shared" si="0"/>
        <v>0.022822470400303274</v>
      </c>
      <c r="D27" s="3">
        <f t="shared" si="1"/>
        <v>4</v>
      </c>
      <c r="E27" s="3">
        <f t="shared" si="4"/>
        <v>5</v>
      </c>
      <c r="F27" s="3" t="str">
        <f t="shared" si="2"/>
        <v>Breakdown</v>
      </c>
      <c r="G27" s="3">
        <f t="shared" si="6"/>
        <v>108</v>
      </c>
      <c r="H27" s="11">
        <f t="shared" si="3"/>
        <v>11000</v>
      </c>
      <c r="I27" s="11">
        <f t="shared" si="5"/>
        <v>233000</v>
      </c>
    </row>
    <row r="28" spans="2:16" ht="12.75">
      <c r="B28" s="3">
        <v>24</v>
      </c>
      <c r="C28" s="10">
        <f ca="1" t="shared" si="0"/>
        <v>0.8965690920756719</v>
      </c>
      <c r="D28" s="3">
        <f t="shared" si="1"/>
        <v>6</v>
      </c>
      <c r="E28" s="3">
        <f t="shared" si="4"/>
        <v>5</v>
      </c>
      <c r="F28" s="3" t="str">
        <f t="shared" si="2"/>
        <v>Replacement</v>
      </c>
      <c r="G28" s="3">
        <f t="shared" si="6"/>
        <v>113</v>
      </c>
      <c r="H28" s="11">
        <f t="shared" si="3"/>
        <v>6000</v>
      </c>
      <c r="I28" s="11">
        <f t="shared" si="5"/>
        <v>239000</v>
      </c>
      <c r="O28" s="15"/>
      <c r="P28" s="15"/>
    </row>
    <row r="29" spans="2:16" ht="12.75">
      <c r="B29" s="3">
        <v>25</v>
      </c>
      <c r="C29" s="10">
        <f ca="1" t="shared" si="0"/>
        <v>0.6172420868118547</v>
      </c>
      <c r="D29" s="3">
        <f t="shared" si="1"/>
        <v>5</v>
      </c>
      <c r="E29" s="3">
        <f t="shared" si="4"/>
        <v>5</v>
      </c>
      <c r="F29" s="3" t="str">
        <f t="shared" si="2"/>
        <v>Breakdown</v>
      </c>
      <c r="G29" s="3">
        <f t="shared" si="6"/>
        <v>118</v>
      </c>
      <c r="H29" s="11">
        <f t="shared" si="3"/>
        <v>11000</v>
      </c>
      <c r="I29" s="11">
        <f t="shared" si="5"/>
        <v>250000</v>
      </c>
      <c r="O29" s="15"/>
      <c r="P29" s="15"/>
    </row>
    <row r="30" spans="2:9" ht="12.75">
      <c r="B30" s="3">
        <v>26</v>
      </c>
      <c r="C30" s="10">
        <f ca="1" t="shared" si="0"/>
        <v>0.8966366780252963</v>
      </c>
      <c r="D30" s="3">
        <f t="shared" si="1"/>
        <v>6</v>
      </c>
      <c r="E30" s="3">
        <f t="shared" si="4"/>
        <v>5</v>
      </c>
      <c r="F30" s="3" t="str">
        <f t="shared" si="2"/>
        <v>Replacement</v>
      </c>
      <c r="G30" s="3">
        <f t="shared" si="6"/>
        <v>123</v>
      </c>
      <c r="H30" s="11">
        <f t="shared" si="3"/>
        <v>6000</v>
      </c>
      <c r="I30" s="11">
        <f t="shared" si="5"/>
        <v>256000</v>
      </c>
    </row>
    <row r="31" spans="2:9" ht="12.75">
      <c r="B31" s="3">
        <v>27</v>
      </c>
      <c r="C31" s="10">
        <f ca="1" t="shared" si="0"/>
        <v>0.5458141409977417</v>
      </c>
      <c r="D31" s="3">
        <f t="shared" si="1"/>
        <v>5</v>
      </c>
      <c r="E31" s="3">
        <f t="shared" si="4"/>
        <v>5</v>
      </c>
      <c r="F31" s="3" t="str">
        <f t="shared" si="2"/>
        <v>Breakdown</v>
      </c>
      <c r="G31" s="3">
        <f t="shared" si="6"/>
        <v>128</v>
      </c>
      <c r="H31" s="11">
        <f t="shared" si="3"/>
        <v>11000</v>
      </c>
      <c r="I31" s="11">
        <f t="shared" si="5"/>
        <v>267000</v>
      </c>
    </row>
    <row r="32" spans="2:9" ht="12.75">
      <c r="B32" s="3">
        <v>28</v>
      </c>
      <c r="C32" s="10">
        <f ca="1" t="shared" si="0"/>
        <v>0.7318671413330851</v>
      </c>
      <c r="D32" s="3">
        <f t="shared" si="1"/>
        <v>5</v>
      </c>
      <c r="E32" s="3">
        <f t="shared" si="4"/>
        <v>5</v>
      </c>
      <c r="F32" s="3" t="str">
        <f t="shared" si="2"/>
        <v>Breakdown</v>
      </c>
      <c r="G32" s="3">
        <f t="shared" si="6"/>
        <v>133</v>
      </c>
      <c r="H32" s="11">
        <f t="shared" si="3"/>
        <v>11000</v>
      </c>
      <c r="I32" s="11">
        <f t="shared" si="5"/>
        <v>278000</v>
      </c>
    </row>
    <row r="33" spans="2:12" ht="13.5" thickBot="1">
      <c r="B33" s="3">
        <v>29</v>
      </c>
      <c r="C33" s="10">
        <f ca="1" t="shared" si="0"/>
        <v>0.41412531706417344</v>
      </c>
      <c r="D33" s="3">
        <f t="shared" si="1"/>
        <v>5</v>
      </c>
      <c r="E33" s="3">
        <f t="shared" si="4"/>
        <v>5</v>
      </c>
      <c r="F33" s="3" t="str">
        <f t="shared" si="2"/>
        <v>Breakdown</v>
      </c>
      <c r="G33" s="3">
        <f t="shared" si="6"/>
        <v>138</v>
      </c>
      <c r="H33" s="11">
        <f t="shared" si="3"/>
        <v>11000</v>
      </c>
      <c r="I33" s="11">
        <f t="shared" si="5"/>
        <v>289000</v>
      </c>
      <c r="L33" s="12" t="s">
        <v>0</v>
      </c>
    </row>
    <row r="34" spans="2:12" ht="13.5" thickBot="1">
      <c r="B34" s="3">
        <v>30</v>
      </c>
      <c r="C34" s="10">
        <f ca="1" t="shared" si="0"/>
        <v>0.2147401562026907</v>
      </c>
      <c r="D34" s="3">
        <f t="shared" si="1"/>
        <v>4</v>
      </c>
      <c r="E34" s="3">
        <f t="shared" si="4"/>
        <v>5</v>
      </c>
      <c r="F34" s="3" t="str">
        <f t="shared" si="2"/>
        <v>Breakdown</v>
      </c>
      <c r="G34" s="3">
        <f t="shared" si="6"/>
        <v>142</v>
      </c>
      <c r="H34" s="11">
        <f t="shared" si="3"/>
        <v>11000</v>
      </c>
      <c r="I34" s="11">
        <f t="shared" si="5"/>
        <v>300000</v>
      </c>
      <c r="L34" s="18">
        <f>CumulativeCost/CumulativeDay</f>
        <v>2112.676056338028</v>
      </c>
    </row>
    <row r="43" spans="2:16" s="15" customFormat="1" ht="12.75"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O43" s="1"/>
      <c r="P43" s="1"/>
    </row>
    <row r="44" spans="2:16" s="15" customFormat="1" ht="12.75"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O44" s="1"/>
      <c r="P44" s="1"/>
    </row>
  </sheetData>
  <printOptions gridLines="1" heading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1999-02-21T05:20:53Z</dcterms:created>
  <dcterms:modified xsi:type="dcterms:W3CDTF">2006-10-27T07:48:36Z</dcterms:modified>
  <cp:category/>
  <cp:version/>
  <cp:contentType/>
  <cp:contentStatus/>
</cp:coreProperties>
</file>